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drawings/drawing5.xml" ContentType="application/vnd.openxmlformats-officedocument.drawing+xml"/>
  <Override PartName="/xl/comments1.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iagrams/data5.xml" ContentType="application/vnd.openxmlformats-officedocument.drawingml.diagramData+xml"/>
  <Override PartName="/xl/diagrams/layout5.xml" ContentType="application/vnd.openxmlformats-officedocument.drawingml.diagramLayout+xml"/>
  <Override PartName="/xl/diagrams/quickStyle5.xml" ContentType="application/vnd.openxmlformats-officedocument.drawingml.diagramStyle+xml"/>
  <Override PartName="/xl/diagrams/colors5.xml" ContentType="application/vnd.openxmlformats-officedocument.drawingml.diagramColors+xml"/>
  <Override PartName="/xl/diagrams/drawing5.xml" ContentType="application/vnd.ms-office.drawingml.diagram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iagrams/data6.xml" ContentType="application/vnd.openxmlformats-officedocument.drawingml.diagramData+xml"/>
  <Override PartName="/xl/diagrams/layout6.xml" ContentType="application/vnd.openxmlformats-officedocument.drawingml.diagramLayout+xml"/>
  <Override PartName="/xl/diagrams/quickStyle6.xml" ContentType="application/vnd.openxmlformats-officedocument.drawingml.diagramStyle+xml"/>
  <Override PartName="/xl/diagrams/colors6.xml" ContentType="application/vnd.openxmlformats-officedocument.drawingml.diagramColors+xml"/>
  <Override PartName="/xl/diagrams/drawing6.xml" ContentType="application/vnd.ms-office.drawingml.diagram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iagrams/data7.xml" ContentType="application/vnd.openxmlformats-officedocument.drawingml.diagramData+xml"/>
  <Override PartName="/xl/diagrams/layout7.xml" ContentType="application/vnd.openxmlformats-officedocument.drawingml.diagramLayout+xml"/>
  <Override PartName="/xl/diagrams/quickStyle7.xml" ContentType="application/vnd.openxmlformats-officedocument.drawingml.diagramStyle+xml"/>
  <Override PartName="/xl/diagrams/colors7.xml" ContentType="application/vnd.openxmlformats-officedocument.drawingml.diagramColors+xml"/>
  <Override PartName="/xl/diagrams/drawing7.xml" ContentType="application/vnd.ms-office.drawingml.diagramDrawing+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iagrams/data8.xml" ContentType="application/vnd.openxmlformats-officedocument.drawingml.diagramData+xml"/>
  <Override PartName="/xl/diagrams/layout8.xml" ContentType="application/vnd.openxmlformats-officedocument.drawingml.diagramLayout+xml"/>
  <Override PartName="/xl/diagrams/quickStyle8.xml" ContentType="application/vnd.openxmlformats-officedocument.drawingml.diagramStyle+xml"/>
  <Override PartName="/xl/diagrams/colors8.xml" ContentType="application/vnd.openxmlformats-officedocument.drawingml.diagramColors+xml"/>
  <Override PartName="/xl/diagrams/drawing8.xml" ContentType="application/vnd.ms-office.drawingml.diagramDrawing+xml"/>
  <Override PartName="/xl/drawings/drawing9.xml" ContentType="application/vnd.openxmlformats-officedocument.drawing+xml"/>
  <Override PartName="/xl/comments2.xml" ContentType="application/vnd.openxmlformats-officedocument.spreadsheetml.comment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iagrams/data9.xml" ContentType="application/vnd.openxmlformats-officedocument.drawingml.diagramData+xml"/>
  <Override PartName="/xl/diagrams/layout9.xml" ContentType="application/vnd.openxmlformats-officedocument.drawingml.diagramLayout+xml"/>
  <Override PartName="/xl/diagrams/quickStyle9.xml" ContentType="application/vnd.openxmlformats-officedocument.drawingml.diagramStyle+xml"/>
  <Override PartName="/xl/diagrams/colors9.xml" ContentType="application/vnd.openxmlformats-officedocument.drawingml.diagramColors+xml"/>
  <Override PartName="/xl/diagrams/drawing9.xml" ContentType="application/vnd.ms-office.drawingml.diagramDrawing+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iagrams/data10.xml" ContentType="application/vnd.openxmlformats-officedocument.drawingml.diagramData+xml"/>
  <Override PartName="/xl/diagrams/layout10.xml" ContentType="application/vnd.openxmlformats-officedocument.drawingml.diagramLayout+xml"/>
  <Override PartName="/xl/diagrams/quickStyle10.xml" ContentType="application/vnd.openxmlformats-officedocument.drawingml.diagramStyle+xml"/>
  <Override PartName="/xl/diagrams/colors10.xml" ContentType="application/vnd.openxmlformats-officedocument.drawingml.diagramColors+xml"/>
  <Override PartName="/xl/diagrams/drawing10.xml" ContentType="application/vnd.ms-office.drawingml.diagramDrawing+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iagrams/data11.xml" ContentType="application/vnd.openxmlformats-officedocument.drawingml.diagramData+xml"/>
  <Override PartName="/xl/diagrams/layout11.xml" ContentType="application/vnd.openxmlformats-officedocument.drawingml.diagramLayout+xml"/>
  <Override PartName="/xl/diagrams/quickStyle11.xml" ContentType="application/vnd.openxmlformats-officedocument.drawingml.diagramStyle+xml"/>
  <Override PartName="/xl/diagrams/colors11.xml" ContentType="application/vnd.openxmlformats-officedocument.drawingml.diagramColors+xml"/>
  <Override PartName="/xl/diagrams/drawing11.xml" ContentType="application/vnd.ms-office.drawingml.diagramDrawing+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GT\3 priorités\RSE\1- GT\GT Ancrage Local\Refonte IIET 2025\"/>
    </mc:Choice>
  </mc:AlternateContent>
  <xr:revisionPtr revIDLastSave="0" documentId="13_ncr:1_{CBB0AE01-79FF-40E7-9643-0FA3EBC7AF25}" xr6:coauthVersionLast="47" xr6:coauthVersionMax="47" xr10:uidLastSave="{00000000-0000-0000-0000-000000000000}"/>
  <bookViews>
    <workbookView xWindow="-110" yWindow="-110" windowWidth="19420" windowHeight="10300" tabRatio="816" activeTab="9" xr2:uid="{00000000-000D-0000-FFFF-FFFF00000000}"/>
  </bookViews>
  <sheets>
    <sheet name="Accueil" sheetId="8" r:id="rId1"/>
    <sheet name="1a Compétences" sheetId="20" r:id="rId2"/>
    <sheet name="1b Modèle durable" sheetId="1" r:id="rId3"/>
    <sheet name="1c Recherche" sheetId="21" r:id="rId4"/>
    <sheet name="2a Emplois" sheetId="22" r:id="rId5"/>
    <sheet name="2b Tissu économique" sheetId="23" r:id="rId6"/>
    <sheet name="3a Aménagement" sheetId="26" r:id="rId7"/>
    <sheet name="3b Redistribution" sheetId="27" r:id="rId8"/>
    <sheet name="3c Préservation" sheetId="28" r:id="rId9"/>
    <sheet name="4a Participation" sheetId="24" r:id="rId10"/>
    <sheet name="4b Pilotage" sheetId="25" r:id="rId11"/>
    <sheet name="Evaluation globale" sheetId="4" r:id="rId12"/>
    <sheet name="SeuilsNotes" sheetId="3" r:id="rId13"/>
    <sheet name="Listes déroulantes" sheetId="2" r:id="rId14"/>
    <sheet name="Aller plus loin" sheetId="29" r:id="rId15"/>
    <sheet name="CSU" sheetId="31" r:id="rId16"/>
  </sheets>
  <definedNames>
    <definedName name="_ftn1" localSheetId="14">'Aller plus loin'!$A$30</definedName>
    <definedName name="_ftnref1" localSheetId="14">'Aller plus loin'!$B$27</definedName>
    <definedName name="_Toc487451605" localSheetId="14">'Aller plus loin'!$B$49</definedName>
    <definedName name="_Toc487451606" localSheetId="14">'Aller plus loin'!$B$76</definedName>
    <definedName name="_Toc487454296" localSheetId="14">'Aller plus loin'!$B$3</definedName>
    <definedName name="_Toc487454297" localSheetId="14">'Aller plus loin'!$B$14</definedName>
    <definedName name="_Toc487454298" localSheetId="14">'Aller plus loin'!$B$37</definedName>
    <definedName name="Progrès_évaluation_finale">'Listes déroulantes'!$W$2:$W$5</definedName>
    <definedName name="_xlnm.Print_Area" localSheetId="1">'1a Compétences'!$A$1:$K$42</definedName>
    <definedName name="_xlnm.Print_Area" localSheetId="2">'1b Modèle durable'!$B$1:$K$62</definedName>
    <definedName name="_xlnm.Print_Area" localSheetId="3">'1c Recherche'!$A$1:$K$30</definedName>
    <definedName name="_xlnm.Print_Area" localSheetId="4">'2a Emplois'!$B$1:$L$50</definedName>
    <definedName name="_xlnm.Print_Area" localSheetId="5">'2b Tissu économique'!$A$1:$N$45</definedName>
    <definedName name="_xlnm.Print_Area" localSheetId="6">'3a Aménagement'!$A$1:$J$34</definedName>
    <definedName name="_xlnm.Print_Area" localSheetId="7">'3b Redistribution'!$A$1:$K$53</definedName>
    <definedName name="_xlnm.Print_Area" localSheetId="8">'3c Préservation'!$A$1:$K$59</definedName>
    <definedName name="_xlnm.Print_Area" localSheetId="9">'4a Participation'!$A$1:$L$49</definedName>
    <definedName name="_xlnm.Print_Area" localSheetId="10">'4b Pilotage'!$A$1:$J$48</definedName>
    <definedName name="_xlnm.Print_Area" localSheetId="0">Accueil!$A$1:$G$85</definedName>
    <definedName name="_xlnm.Print_Area" localSheetId="11">'Evaluation globale'!$A$1:$G$48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6" i="27" l="1"/>
  <c r="F26" i="28" l="1"/>
  <c r="H32" i="23" l="1"/>
  <c r="F16" i="26"/>
  <c r="E28" i="4" l="1"/>
  <c r="E36" i="4" l="1"/>
  <c r="F26" i="23"/>
  <c r="E37" i="4" l="1"/>
  <c r="E35" i="4"/>
  <c r="E33" i="4"/>
  <c r="E32" i="4"/>
  <c r="E31" i="4"/>
  <c r="E34" i="4"/>
  <c r="E29" i="4"/>
  <c r="E30" i="4"/>
  <c r="H31" i="24"/>
  <c r="F17" i="27"/>
  <c r="F33" i="22"/>
  <c r="F29" i="22"/>
  <c r="F23" i="22"/>
  <c r="F22" i="22"/>
  <c r="F17" i="22"/>
  <c r="F16" i="22"/>
  <c r="F18" i="22" l="1"/>
  <c r="F18" i="21"/>
  <c r="F17" i="21"/>
  <c r="F33" i="1"/>
  <c r="F29" i="20"/>
  <c r="F28" i="20"/>
  <c r="F27" i="20"/>
  <c r="F26" i="20"/>
  <c r="F25" i="20"/>
  <c r="F16" i="20"/>
  <c r="F18" i="20"/>
  <c r="H37" i="24" l="1"/>
  <c r="F49" i="28" l="1"/>
  <c r="H17" i="24"/>
  <c r="H16" i="24" l="1"/>
  <c r="F44" i="28"/>
  <c r="F43" i="28"/>
  <c r="F27" i="28"/>
  <c r="F21" i="22" l="1"/>
  <c r="F24" i="22" s="1"/>
  <c r="F24" i="20" l="1"/>
  <c r="F30" i="20" l="1"/>
  <c r="I30" i="20" s="1"/>
  <c r="F31" i="22"/>
  <c r="J44" i="22" s="1"/>
  <c r="H21" i="24"/>
  <c r="H22" i="24"/>
  <c r="H23" i="24"/>
  <c r="H24" i="24"/>
  <c r="H25" i="24"/>
  <c r="H26" i="24"/>
  <c r="H27" i="24"/>
  <c r="H28" i="24"/>
  <c r="H29" i="24"/>
  <c r="H30" i="24"/>
  <c r="H20" i="24"/>
  <c r="F48" i="28"/>
  <c r="F45" i="28"/>
  <c r="F42" i="28"/>
  <c r="F37" i="28"/>
  <c r="F32" i="28"/>
  <c r="F25" i="28"/>
  <c r="F28" i="28" s="1"/>
  <c r="F19" i="28"/>
  <c r="F16" i="28"/>
  <c r="F40" i="27"/>
  <c r="F35" i="27"/>
  <c r="F36" i="27"/>
  <c r="F37" i="27"/>
  <c r="F34" i="27"/>
  <c r="F33" i="27"/>
  <c r="F23" i="27"/>
  <c r="F24" i="27"/>
  <c r="F25" i="27"/>
  <c r="F22" i="27"/>
  <c r="F22" i="26"/>
  <c r="F20" i="26"/>
  <c r="F36" i="25"/>
  <c r="F35" i="25"/>
  <c r="F34" i="25"/>
  <c r="F33" i="25"/>
  <c r="F28" i="25"/>
  <c r="F27" i="25"/>
  <c r="F25" i="25"/>
  <c r="F24" i="25"/>
  <c r="F26" i="25"/>
  <c r="F17" i="25"/>
  <c r="F18" i="25"/>
  <c r="F19" i="25"/>
  <c r="F20" i="25"/>
  <c r="F21" i="25"/>
  <c r="F16" i="25"/>
  <c r="G20" i="23"/>
  <c r="G21" i="23"/>
  <c r="G22" i="23"/>
  <c r="G23" i="23"/>
  <c r="H20" i="23"/>
  <c r="H21" i="23"/>
  <c r="H22" i="23"/>
  <c r="H23" i="23"/>
  <c r="H19" i="23"/>
  <c r="G19" i="23"/>
  <c r="F37" i="22"/>
  <c r="F44" i="1"/>
  <c r="F43" i="1"/>
  <c r="F35" i="1"/>
  <c r="F34" i="1"/>
  <c r="F27" i="1"/>
  <c r="F22" i="1"/>
  <c r="F23" i="1"/>
  <c r="F24" i="1"/>
  <c r="F25" i="1"/>
  <c r="F19" i="1"/>
  <c r="F20" i="1"/>
  <c r="F18" i="1"/>
  <c r="F17" i="20"/>
  <c r="F19" i="20" s="1"/>
  <c r="Q56" i="28"/>
  <c r="H18" i="24"/>
  <c r="O49" i="24"/>
  <c r="Q50" i="27"/>
  <c r="Q31" i="26"/>
  <c r="P45" i="25"/>
  <c r="R47" i="24"/>
  <c r="T42" i="23"/>
  <c r="R47" i="22"/>
  <c r="Q27" i="21"/>
  <c r="Q40" i="20"/>
  <c r="Q59" i="1"/>
  <c r="I49" i="28" l="1"/>
  <c r="F45" i="1"/>
  <c r="F26" i="27"/>
  <c r="F22" i="25"/>
  <c r="F37" i="25"/>
  <c r="J28" i="26"/>
  <c r="E31" i="26" s="1"/>
  <c r="D16" i="4" s="1"/>
  <c r="D33" i="4" s="1"/>
  <c r="G16" i="4" s="1"/>
  <c r="F29" i="25"/>
  <c r="F28" i="1"/>
  <c r="I45" i="28"/>
  <c r="F36" i="1"/>
  <c r="I25" i="21"/>
  <c r="E27" i="21" s="1"/>
  <c r="I26" i="21" s="1"/>
  <c r="H32" i="24"/>
  <c r="H44" i="24" s="1"/>
  <c r="E47" i="24" s="1"/>
  <c r="D21" i="4" s="1"/>
  <c r="D36" i="4" s="1"/>
  <c r="G21" i="4" s="1"/>
  <c r="N35" i="24"/>
  <c r="O35" i="24" s="1"/>
  <c r="P45" i="24" s="1"/>
  <c r="I19" i="23"/>
  <c r="I22" i="23"/>
  <c r="I20" i="23"/>
  <c r="I23" i="23"/>
  <c r="I21" i="23"/>
  <c r="F38" i="27"/>
  <c r="J39" i="27" s="1"/>
  <c r="J36" i="20"/>
  <c r="E39" i="20" s="1"/>
  <c r="D7" i="4" s="1"/>
  <c r="D28" i="4" s="1"/>
  <c r="J53" i="28" l="1"/>
  <c r="E56" i="28" s="1"/>
  <c r="I42" i="25"/>
  <c r="E45" i="25" s="1"/>
  <c r="D22" i="4" s="1"/>
  <c r="D37" i="4" s="1"/>
  <c r="G22" i="4" s="1"/>
  <c r="J47" i="27"/>
  <c r="E50" i="27" s="1"/>
  <c r="J29" i="26"/>
  <c r="I58" i="1"/>
  <c r="E59" i="1" s="1"/>
  <c r="D8" i="4" s="1"/>
  <c r="D29" i="4" s="1"/>
  <c r="G8" i="4" s="1"/>
  <c r="J37" i="20"/>
  <c r="H45" i="24"/>
  <c r="D9" i="4"/>
  <c r="D30" i="4" s="1"/>
  <c r="G9" i="4" s="1"/>
  <c r="J24" i="23"/>
  <c r="I39" i="23" s="1"/>
  <c r="E47" i="22"/>
  <c r="D12" i="4" s="1"/>
  <c r="D31" i="4" s="1"/>
  <c r="G12" i="4" s="1"/>
  <c r="J54" i="28" l="1"/>
  <c r="D18" i="4"/>
  <c r="D35" i="4" s="1"/>
  <c r="G18" i="4" s="1"/>
  <c r="I44" i="25"/>
  <c r="J48" i="27"/>
  <c r="D17" i="4"/>
  <c r="D34" i="4" s="1"/>
  <c r="G17" i="4" s="1"/>
  <c r="I59" i="1"/>
  <c r="G7" i="4"/>
  <c r="E42" i="23"/>
  <c r="J45" i="22"/>
  <c r="I40" i="23" l="1"/>
  <c r="D13" i="4"/>
  <c r="D32" i="4" s="1"/>
  <c r="G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J44" authorId="0" shapeId="0" xr:uid="{938BA2EB-3A68-43C7-9E19-148827F7F77D}">
      <text>
        <r>
          <rPr>
            <b/>
            <sz val="9"/>
            <color indexed="81"/>
            <rFont val="Tahoma"/>
            <charset val="1"/>
          </rPr>
          <t>Utilisateur:</t>
        </r>
        <r>
          <rPr>
            <sz val="9"/>
            <color indexed="81"/>
            <rFont val="Tahoma"/>
            <charset val="1"/>
          </rPr>
          <t xml:space="preserve">
=(F16*G16+F24*G24+J30*K30+F31*G31+F33*G33+F37*G37)/(G16+G24+K30+G31+G33+G37)
remplacé par 
=(F16*G16+F24*G24+J29*G29+F31*G31+F33*G33+F37*G37)/(G16+G24+G29+G31+G33+G37)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author>
  </authors>
  <commentList>
    <comment ref="J53" authorId="0" shapeId="0" xr:uid="{57006554-0583-48CB-96C3-2994B4AC9E1A}">
      <text>
        <r>
          <rPr>
            <b/>
            <sz val="9"/>
            <color indexed="81"/>
            <rFont val="Tahoma"/>
            <charset val="1"/>
          </rPr>
          <t>Utilisateur:</t>
        </r>
        <r>
          <rPr>
            <sz val="9"/>
            <color indexed="81"/>
            <rFont val="Tahoma"/>
            <charset val="1"/>
          </rPr>
          <t xml:space="preserve">
=((F16*G16+F19*G19+F25*G25+F32*G32+F37*G37+I45+F48*G48)/(G16+G19+G25+G32+G37+J45))
remplacé par 
=((F16*G16+F19*G19+F28*G28+F32*G32+F37*G37+I45+I49)/(G16+G19+G28+G32+G37+J45+J49))</t>
        </r>
      </text>
    </comment>
    <comment ref="E56" authorId="0" shapeId="0" xr:uid="{C34C9D89-A571-416F-BFBC-55A83EAA9843}">
      <text>
        <r>
          <rPr>
            <b/>
            <sz val="9"/>
            <color indexed="81"/>
            <rFont val="Tahoma"/>
            <charset val="1"/>
          </rPr>
          <t>Utilisateur:</t>
        </r>
        <r>
          <rPr>
            <sz val="9"/>
            <color indexed="81"/>
            <rFont val="Tahoma"/>
            <charset val="1"/>
          </rPr>
          <t xml:space="preserve">
Changer les seuils ?</t>
        </r>
      </text>
    </comment>
  </commentList>
</comments>
</file>

<file path=xl/sharedStrings.xml><?xml version="1.0" encoding="utf-8"?>
<sst xmlns="http://schemas.openxmlformats.org/spreadsheetml/2006/main" count="732" uniqueCount="458">
  <si>
    <t>Non prévu</t>
  </si>
  <si>
    <t>Vous visez pour votre prochain objectif :</t>
  </si>
  <si>
    <t>Oui</t>
  </si>
  <si>
    <t>Sélectionnez votre réponse</t>
  </si>
  <si>
    <t>Non</t>
  </si>
  <si>
    <t>Prochain objectif</t>
  </si>
  <si>
    <t>Votre évaluation globale</t>
  </si>
  <si>
    <t>X</t>
  </si>
  <si>
    <t>Jamais</t>
  </si>
  <si>
    <t>oui</t>
  </si>
  <si>
    <t>non</t>
  </si>
  <si>
    <t>Combien de fois par an de nouvelles synergies/projets émergent-ils et sont portés à l’étude chaque année en moyenne?</t>
  </si>
  <si>
    <t>&gt;1</t>
  </si>
  <si>
    <t>Quelle sera votre prochaine étape? Cliquez sur un nouvel objectif :</t>
  </si>
  <si>
    <t>Ou bien, visualisez vos résultats globaux dans les rubriques :</t>
  </si>
  <si>
    <t>Objectif et intérêt par rapport à l’ancrage local </t>
  </si>
  <si>
    <t>0-5%</t>
  </si>
  <si>
    <t>5-10%</t>
  </si>
  <si>
    <t>&gt;10%</t>
  </si>
  <si>
    <t>1/A</t>
  </si>
  <si>
    <t>Aucune action</t>
  </si>
  <si>
    <t>Votre évaluation pour l'objectif ...</t>
  </si>
  <si>
    <t>1 a / Développement d'un vivier de compétences adapté</t>
  </si>
  <si>
    <t>Mutualisation des achats de biens et services inter-entreprises</t>
  </si>
  <si>
    <t>Echanges de flux d'énergie ou d'eau</t>
  </si>
  <si>
    <t>1/B</t>
  </si>
  <si>
    <t>Prévu à court terme</t>
  </si>
  <si>
    <t>Mutualisation de biens</t>
  </si>
  <si>
    <t>Mutualisation d'espace</t>
  </si>
  <si>
    <t>Mutualisation d'outils</t>
  </si>
  <si>
    <t>Mutualisation de réseaux inter-acteurs</t>
  </si>
  <si>
    <t>Association d'acteurs autour d'un projet économique commun pour favoriser un développement territorial local</t>
  </si>
  <si>
    <t>Projet</t>
  </si>
  <si>
    <t>Structure</t>
  </si>
  <si>
    <t>Aucun</t>
  </si>
  <si>
    <t>En cours</t>
  </si>
  <si>
    <t>Initié mais non abouti</t>
  </si>
  <si>
    <t>Abouti</t>
  </si>
  <si>
    <t xml:space="preserve">5. Quelle part le montant alloué aux projets* en relation avec la transition énergétique et écologique avec les entreprises du territoire représente-t-il? </t>
  </si>
  <si>
    <t>Dans les investissements de l'entreprise?</t>
  </si>
  <si>
    <t>Dans les dépenses de fonctionnement de l'entreprise?</t>
  </si>
  <si>
    <t>1-5%</t>
  </si>
  <si>
    <t>1/C</t>
  </si>
  <si>
    <t>0-10%</t>
  </si>
  <si>
    <t>10-20%</t>
  </si>
  <si>
    <t>&gt;20%</t>
  </si>
  <si>
    <t>2/A</t>
  </si>
  <si>
    <t>0-25%</t>
  </si>
  <si>
    <t>25-50%</t>
  </si>
  <si>
    <t>&gt;50%</t>
  </si>
  <si>
    <t>Très faible</t>
  </si>
  <si>
    <t>Peu important</t>
  </si>
  <si>
    <t>Important</t>
  </si>
  <si>
    <t>Très important</t>
  </si>
  <si>
    <t xml:space="preserve">Avez-vous réalisé, en amont, une étude de l'offre locale (fournisseurs, prestataires) pour votre politique d'achat? </t>
  </si>
  <si>
    <t>&gt;6% (supérieur à la législation)</t>
  </si>
  <si>
    <t xml:space="preserve">Non </t>
  </si>
  <si>
    <t>PME locales</t>
  </si>
  <si>
    <t>Grandes entreprises locales</t>
  </si>
  <si>
    <t>Entreprises de l'ESS locales</t>
  </si>
  <si>
    <t>ESAT locales et EA adaptées</t>
  </si>
  <si>
    <t>2/B</t>
  </si>
  <si>
    <t>Prévu à long terme</t>
  </si>
  <si>
    <t>3/A</t>
  </si>
  <si>
    <t>Services déconcentrés de l'État</t>
  </si>
  <si>
    <t>Associations professionnelles et chambres consulaires</t>
  </si>
  <si>
    <t>Associations sportives et culturelles</t>
  </si>
  <si>
    <t>Mondes éducatif et académique</t>
  </si>
  <si>
    <t>Associations / ONG répondant à des enjeux environnementaux</t>
  </si>
  <si>
    <t>Associations / ONG répondant à des enjeux sociétaux</t>
  </si>
  <si>
    <t>Syndicats (salariés et patronaux)</t>
  </si>
  <si>
    <t>Autres entreprises, clusters (partenaires)</t>
  </si>
  <si>
    <t>Fournisseurs</t>
  </si>
  <si>
    <t>Salariés</t>
  </si>
  <si>
    <t>Fréquence</t>
  </si>
  <si>
    <t>Information uniquement</t>
  </si>
  <si>
    <t>Consultation</t>
  </si>
  <si>
    <t>Concertation</t>
  </si>
  <si>
    <t>Coopération voire co-production</t>
  </si>
  <si>
    <t>Ponctuellement</t>
  </si>
  <si>
    <t>Types de dialogue</t>
  </si>
  <si>
    <t>Selectionnez votre réponse</t>
  </si>
  <si>
    <t>Une personne ou un service en charge de ces sujets</t>
  </si>
  <si>
    <t>Une politique</t>
  </si>
  <si>
    <t>Des objectifs</t>
  </si>
  <si>
    <t>Un plan d'actions</t>
  </si>
  <si>
    <t>Des décisions au plus haut niveau hiérarchique</t>
  </si>
  <si>
    <t>Avec la participation des parties prenantes</t>
  </si>
  <si>
    <t xml:space="preserve">4/A </t>
  </si>
  <si>
    <t>Oui, rarement</t>
  </si>
  <si>
    <t>Oui, souvent</t>
  </si>
  <si>
    <t>Oui, systématiquement</t>
  </si>
  <si>
    <t>coefficient</t>
  </si>
  <si>
    <t>Une SEM ou SCIC locale</t>
  </si>
  <si>
    <t>D'autres types d'entreprises et de start-up locales</t>
  </si>
  <si>
    <t>Des projets locaux associatifs ou de fondation</t>
  </si>
  <si>
    <t>4/B</t>
  </si>
  <si>
    <t>Moyens financiers</t>
  </si>
  <si>
    <t>Moyens matériels</t>
  </si>
  <si>
    <t>Mécénat de compétences</t>
  </si>
  <si>
    <t>Temps libre</t>
  </si>
  <si>
    <t>Des projets locaux hors association</t>
  </si>
  <si>
    <t>Non déterminé</t>
  </si>
  <si>
    <t>Santé</t>
  </si>
  <si>
    <t>Milieu naturel local</t>
  </si>
  <si>
    <t>Patrimoine immatériel local</t>
  </si>
  <si>
    <t>Patrimoine bâti local</t>
  </si>
  <si>
    <t>Inexistantes</t>
  </si>
  <si>
    <t>Pérennes dans le temps</t>
  </si>
  <si>
    <t>4/C</t>
  </si>
  <si>
    <t>Cochez les cases (X) correspondantes à vos actions - plusieurs choix possibles</t>
  </si>
  <si>
    <t>Oui, via des indicateurs quantitatifs de suivi délégués à une association</t>
  </si>
  <si>
    <t>Oui, via des indicateurs quantitatifs de suivi internes</t>
  </si>
  <si>
    <t>Oui, via une stratégie et un plan d'action global pour la prévention, la réduction et la compensation de ses impacts</t>
  </si>
  <si>
    <t>Des formations maison</t>
  </si>
  <si>
    <t>Des partenariats avec des organismes de formation</t>
  </si>
  <si>
    <t>Création de filières de formation professionnelle</t>
  </si>
  <si>
    <t>Oui ou prévu</t>
  </si>
  <si>
    <t>Non ou non prévu</t>
  </si>
  <si>
    <t>15. L'entreprise a-t-elle participé à la création ou à la relocalisation/réintégration d'une partie de sa supply chain sur son territoire?</t>
  </si>
  <si>
    <t>Cochez (X) les cases correspondantes à vos actions, peut être cumulatif</t>
  </si>
  <si>
    <t xml:space="preserve">Contribution à l'élaboration des politiques territoriales* </t>
  </si>
  <si>
    <t>&gt; 6 % (supérieur à la législation)</t>
  </si>
  <si>
    <t>nul</t>
  </si>
  <si>
    <t>environ 3 %</t>
  </si>
  <si>
    <t>environ 6 %</t>
  </si>
  <si>
    <t>Patrimoine immatériel (culture, savoirs…) local</t>
  </si>
  <si>
    <t>Accompagnement via du mécénat de compétences (sur le temps de travail du salarié)</t>
  </si>
  <si>
    <t>Ponctuelles</t>
  </si>
  <si>
    <t>Aucune formation</t>
  </si>
  <si>
    <t>Fréquence régulière</t>
  </si>
  <si>
    <t>1a. Développement d'un vivier de compétences adapté</t>
  </si>
  <si>
    <t>1. Allez-vous au-delà des obligations légales (taxe d'apprentissage) concernant le soutien aux organismes de formation initiale et professionnelle?</t>
  </si>
  <si>
    <t xml:space="preserve">Si oui, quelle est la part du chiffre d'affaires hors taxes OU du résultat donné à ces organismes de formation initiale et professionnelle? </t>
  </si>
  <si>
    <t>2. En termes de création de formation professionnelle, l'entreprise met-elle en place (cochez les cases (X) correspondantes à vos actions - plusieurs choix possibles)</t>
  </si>
  <si>
    <t xml:space="preserve">Création de filières de formation professionnelle </t>
  </si>
  <si>
    <t>1b. Evolution du modèle économique de l'entreprise vers un modèle économique durable centré sur le territoire</t>
  </si>
  <si>
    <t>3. L'entreprise participe-t-elle ou met-t-elle en place:</t>
  </si>
  <si>
    <t>Une démarche d'écologie industrielle et territoriale</t>
  </si>
  <si>
    <t xml:space="preserve">Mutualisation des achats de biens et services inter-entreprises </t>
  </si>
  <si>
    <t xml:space="preserve">Prévu à court terme </t>
  </si>
  <si>
    <t>Echange de flux de matières</t>
  </si>
  <si>
    <t>Une démarche d'économie collaborative</t>
  </si>
  <si>
    <t xml:space="preserve">Mutualisation des biens </t>
  </si>
  <si>
    <t>D'un pôle territorial de coopération économique</t>
  </si>
  <si>
    <t>4. Durant les 3 dernières années, l'entreprise a-t-elle facilité ou créée des projets ou des structures (hors projet d'aménagement), avec d'autres acteurs, ayant une contribution économique et sociale au territoire?</t>
  </si>
  <si>
    <t>Aboutit</t>
  </si>
  <si>
    <t>1c. Participation à des programmes de recherche avec des partenaires externes</t>
  </si>
  <si>
    <t>6. Dans le CA de l'entreprise, quelle part représente:</t>
  </si>
  <si>
    <t>La R&amp;D interne à l'entreprise bénéficiant au territoire uniquement</t>
  </si>
  <si>
    <t>Le financement R&amp;D des start-up</t>
  </si>
  <si>
    <t>Le montant alloué aux projets de recherche avec des partenaires externes</t>
  </si>
  <si>
    <t>A2 / Ancrage social et économique de l'entreprise</t>
  </si>
  <si>
    <t>A1 / Stratégie de l'organisation (innovation et marché)</t>
  </si>
  <si>
    <t>2a. Emplois locaux et insertion professionnelle</t>
  </si>
  <si>
    <t>7. Quel est le nombre d'emploix locaux par rapport au nombre d'emplois total de l'entreprise?</t>
  </si>
  <si>
    <t>8. Afin d'estimer l'emploi indirect local généré par l'entreprise</t>
  </si>
  <si>
    <t>Quelle part d'achats est locale (en% du CA acheté)?</t>
  </si>
  <si>
    <t>Intercommunalité</t>
  </si>
  <si>
    <t>Bassin de vie</t>
  </si>
  <si>
    <t>Même région</t>
  </si>
  <si>
    <t xml:space="preserve">Hors région </t>
  </si>
  <si>
    <t>10. Le montant des taxes locales (taxes foncières…) versées par l'entreprise est-il:</t>
  </si>
  <si>
    <t>11. Quelle est la part des embauches en CDD/CDI suite à des stages/apprentissages locaux?</t>
  </si>
  <si>
    <t>12. Quel est le pourcentage de la masse salariale en termes de personnes en situation de handicap (emplois de l'entreprise)?</t>
  </si>
  <si>
    <t>&gt;6%</t>
  </si>
  <si>
    <t xml:space="preserve">13. L'entreprise a-t-elle mis en place des partenariats volontaires avec des organismes oeuvrant pour l'emploi ou la formation </t>
  </si>
  <si>
    <t xml:space="preserve">2b. Développement du tissu économique </t>
  </si>
  <si>
    <t>Entreprises d'insertion locales</t>
  </si>
  <si>
    <t>14a. A quel type de structures faites-vous appel pour la sous-traitance et quelle part dispose d'une politique/engagements/actions RSE?</t>
  </si>
  <si>
    <t>14b. Pour la sous-traitance, faites-vous appel à des:</t>
  </si>
  <si>
    <t>ESAT locales et EA adaptés?</t>
  </si>
  <si>
    <t>Structures d'insertion locale?</t>
  </si>
  <si>
    <t>oui 12 non 0</t>
  </si>
  <si>
    <t>9. Afin d'estimer l'emploi induit généré par l'entreprise…Répartissez la part de vos employés en fonction de leur résidence</t>
  </si>
  <si>
    <t xml:space="preserve">A3 / Gouvernance </t>
  </si>
  <si>
    <t xml:space="preserve">3a. Participation des acteurs </t>
  </si>
  <si>
    <t>16a. L'entreprise identifie-t-elle ses parties prenantes locales et leurs enjeux?</t>
  </si>
  <si>
    <t xml:space="preserve">16b. L'entreprise répond-elle aux attentes et intérêts de ses parties prenantes identifiées? </t>
  </si>
  <si>
    <t xml:space="preserve">17. Quel type de dialogue est privilégié par l'entreprise pour chaque type de partie prenante et à quelle fréquence? </t>
  </si>
  <si>
    <t>En fonction du type de partie prenante:</t>
  </si>
  <si>
    <t>Information</t>
  </si>
  <si>
    <t>Coopération</t>
  </si>
  <si>
    <t xml:space="preserve">18. Lorsque l'entreprise est soumise à des sollicitation découlant de ses nuisances (plaintes, controverses, nuisances avérées ou supposées, réclamations), at-elle formalisé un procédé de prise en compte et de traitement? </t>
  </si>
  <si>
    <t xml:space="preserve">3b. Transversalité et pilotage de l'ancrage local </t>
  </si>
  <si>
    <t>Cette personne ou ce service a-til les moyens (humais et financiers)?</t>
  </si>
  <si>
    <t xml:space="preserve">20. L'ancrage local de l'entreprise s'inscrit-il d'une manière ou d'une autre dans les politiques territoriales / stratégies du territoire? </t>
  </si>
  <si>
    <t>19. Comment se traduit le portage interne de la thématique de l'ancrage local dans la politique et les actions de l'entreprise? (Cochez, cumulatif)</t>
  </si>
  <si>
    <t>1a</t>
  </si>
  <si>
    <t>Développement d'un vivier de compétences adapté</t>
  </si>
  <si>
    <t xml:space="preserve">1b </t>
  </si>
  <si>
    <t>Évolution du modèle économique de l'entreprise vers un modèle économique durable centré sur le territoire</t>
  </si>
  <si>
    <t>1c</t>
  </si>
  <si>
    <t>Participation à des programmes de recherche avec des partenaires externes</t>
  </si>
  <si>
    <t>2a</t>
  </si>
  <si>
    <t>Emplois locaux et insertion professionnelle</t>
  </si>
  <si>
    <t>2b</t>
  </si>
  <si>
    <t>Développement du tissu économique</t>
  </si>
  <si>
    <t>3a</t>
  </si>
  <si>
    <t>Transversalité et pilotage de l'ancrage local</t>
  </si>
  <si>
    <t>3b</t>
  </si>
  <si>
    <t>Participation des acteurs</t>
  </si>
  <si>
    <t>4a</t>
  </si>
  <si>
    <t>Contribution à l'aménagement du territoire</t>
  </si>
  <si>
    <t>4b</t>
  </si>
  <si>
    <t>Redistribution de la création de valeur, partage de la valeur créée</t>
  </si>
  <si>
    <t xml:space="preserve">Contribution à la préservation, restauration et valorisation des ressources naturelles locales </t>
  </si>
  <si>
    <t>Aujourd'hui</t>
  </si>
  <si>
    <t>Enfin, visualisez vos résultats globaux en fonction de chaque objectif !</t>
  </si>
  <si>
    <t>Choisissez et cliquez sur un objectif (1a à 4c) pour entrer dans le référentiel et commencer l'évaluation.
Vous pourrez ensuite naviguer avec les différents feuillets Excel (en bas) ou en cliquant sur ce schéma au bas de chaque feuillet-objectif.</t>
  </si>
  <si>
    <t xml:space="preserve">Les entreprises de plus de 20 salariés sont tenues de consacrer 6% de leur masse salariale à des personnes en situation de handicap. </t>
  </si>
  <si>
    <t>Articulation de la stratégie et du plan d'actions de l'entreprise avec ces politiques territoriales/ stratégies du territoire</t>
  </si>
  <si>
    <t>En interne</t>
  </si>
  <si>
    <t>Via un organisme extérieur, en utilisant une méthode ou un référentiel</t>
  </si>
  <si>
    <t>3c</t>
  </si>
  <si>
    <t>Une fois votre territoire défini, complétez cette courte fiche d'identité:</t>
  </si>
  <si>
    <t xml:space="preserve">Un petit rappel du contexte </t>
  </si>
  <si>
    <t>L'Indicateur d'Interdépendance entre les Entreprises et leur(s) Territoire(s)
IIET</t>
  </si>
  <si>
    <r>
      <t xml:space="preserve">En octobre 2013, ORÉE a réalisé, avec le soutien du Ministère de l’Environnement, de l’Energie et de la Mer, son premier rapport-bilan d’application du dispositif français de reporting extra-financier. Ce rapport a mis en évidence </t>
    </r>
    <r>
      <rPr>
        <b/>
        <sz val="12"/>
        <color theme="8" tint="-0.499984740745262"/>
        <rFont val="Gisha"/>
        <family val="2"/>
      </rPr>
      <t xml:space="preserve">une difficulté des entreprises à aborder les items sociétaux et plus particulièrement les indicateurs de contribution au développement local. </t>
    </r>
    <r>
      <rPr>
        <sz val="12"/>
        <rFont val="Gisha"/>
        <family val="2"/>
      </rPr>
      <t xml:space="preserve">
Face à ce constat, il a été décidé de mener </t>
    </r>
    <r>
      <rPr>
        <b/>
        <sz val="12"/>
        <color theme="8" tint="-0.499984740745262"/>
        <rFont val="Gisha"/>
        <family val="2"/>
      </rPr>
      <t>une étude sur la façon dont les entreprises contribuent au développement des territoires français dans lesquels elles travaillent et sur les outils qu’elles utilisent pour faire connaitre et valoriser leurs contributions</t>
    </r>
    <r>
      <rPr>
        <sz val="12"/>
        <rFont val="Gisha"/>
        <family val="2"/>
      </rPr>
      <t xml:space="preserve"> auprès de leurs clients et des collectivités locales (notamment en matière d’indicateurs). Cette étude avait pour objectif l’analyse du rapport que les entreprises entretiennent avec leurs territoires d’implantation, leurs motivations économiques et leurs traductions en actions concrètes.
</t>
    </r>
    <r>
      <rPr>
        <b/>
        <sz val="12"/>
        <color theme="8" tint="-0.499984740745262"/>
        <rFont val="Gisha"/>
        <family val="2"/>
      </rPr>
      <t>Les entreprises engagées dans une démarche d’ancrage local sont dans un rapport gagnant/gagnant avec les territoires en développant de nouvelles ressources matérielle</t>
    </r>
    <r>
      <rPr>
        <sz val="12"/>
        <rFont val="Gisha"/>
        <family val="2"/>
      </rPr>
      <t>s (vivier de compétences, filières locales d’approvisionnement, aménagement du territoire, etc.)</t>
    </r>
    <r>
      <rPr>
        <b/>
        <sz val="12"/>
        <color theme="8" tint="-0.499984740745262"/>
        <rFont val="Gisha"/>
        <family val="2"/>
      </rPr>
      <t xml:space="preserve"> et immatérielles</t>
    </r>
    <r>
      <rPr>
        <sz val="12"/>
        <rFont val="Gisha"/>
        <family val="2"/>
      </rPr>
      <t xml:space="preserve"> (connaissance du tissu local, des collectivités locales et plus largement des parties prenantes, synergies de mutualisation et de substitution, etc.).
Cependant, l'ancrage local est insuffisamment valorisé par les entreprises du fait d'une </t>
    </r>
    <r>
      <rPr>
        <b/>
        <sz val="12"/>
        <color theme="8" tint="-0.499984740745262"/>
        <rFont val="Gisha"/>
        <family val="2"/>
      </rPr>
      <t>absence quasi-généralisée d'outils et d'indicateurs d'évaluation.</t>
    </r>
    <r>
      <rPr>
        <sz val="12"/>
        <rFont val="Gisha"/>
        <family val="2"/>
      </rPr>
      <t xml:space="preserve"> Pour pallier ces limites, il a été décidé, dans le cadre du Groupe de Travail « Ancrage Local des entreprises », de </t>
    </r>
    <r>
      <rPr>
        <b/>
        <sz val="12"/>
        <color theme="8" tint="-0.499984740745262"/>
        <rFont val="Gisha"/>
        <family val="2"/>
      </rPr>
      <t>concevoir un Indicateur d’Interdépendance entre les Entreprises et leur(s) Territoire(s) (IIET)</t>
    </r>
    <r>
      <rPr>
        <sz val="12"/>
        <rFont val="Gisha"/>
        <family val="2"/>
      </rPr>
      <t xml:space="preserve"> et de le tester.
</t>
    </r>
  </si>
  <si>
    <t>Avant de vous lancer dans l'auto-évaluation…</t>
  </si>
  <si>
    <t>Déterminez votre territoire d'analyse pour l'auto-évaluation ! Il peut être déterminé en se posant la question suivante:</t>
  </si>
  <si>
    <t>Débutez maintenant votre auto-évaluation !</t>
  </si>
  <si>
    <t>L'IIET: pour qui?</t>
  </si>
  <si>
    <t>Sélectionnez votre réponse ici :</t>
  </si>
  <si>
    <t>Cochez les cases (X) correspondantes à vos actions (peut être cumulatif)</t>
  </si>
  <si>
    <r>
      <rPr>
        <b/>
        <sz val="14"/>
        <color theme="6" tint="-0.249977111117893"/>
        <rFont val="Gisha"/>
        <family val="2"/>
      </rPr>
      <t xml:space="preserve">Zoom sur la notation !
</t>
    </r>
    <r>
      <rPr>
        <sz val="12"/>
        <rFont val="Gisha"/>
        <family val="2"/>
      </rPr>
      <t xml:space="preserve">
</t>
    </r>
    <r>
      <rPr>
        <b/>
        <sz val="12"/>
        <rFont val="Gisha"/>
        <family val="2"/>
      </rPr>
      <t>Concernant la pondération…</t>
    </r>
    <r>
      <rPr>
        <sz val="12"/>
        <rFont val="Gisha"/>
        <family val="2"/>
      </rPr>
      <t xml:space="preserve">
Pour chaque item (1a/, 1b/ etc. ), une moyenne pondérée des critères (questions) est faite. Cette "note" est toujours comprise entre 0 et 12.
</t>
    </r>
    <r>
      <rPr>
        <b/>
        <sz val="12"/>
        <rFont val="Gisha"/>
        <family val="2"/>
      </rPr>
      <t>Concernant les modes de calcul des critères…</t>
    </r>
    <r>
      <rPr>
        <sz val="12"/>
        <rFont val="Gisha"/>
        <family val="2"/>
      </rPr>
      <t xml:space="preserve">
Réponse </t>
    </r>
    <r>
      <rPr>
        <b/>
        <sz val="12"/>
        <rFont val="Gisha"/>
        <family val="2"/>
      </rPr>
      <t xml:space="preserve">type oui/non: </t>
    </r>
    <r>
      <rPr>
        <sz val="12"/>
        <rFont val="Gisha"/>
        <family val="2"/>
      </rPr>
      <t>oui =&gt; 12 points et non =&gt; 0 point
Réponse</t>
    </r>
    <r>
      <rPr>
        <b/>
        <sz val="12"/>
        <rFont val="Gisha"/>
        <family val="2"/>
      </rPr>
      <t xml:space="preserve"> type cumulative:</t>
    </r>
    <r>
      <rPr>
        <sz val="12"/>
        <rFont val="Gisha"/>
        <family val="2"/>
      </rPr>
      <t xml:space="preserve"> plus l'entreprise porte la thématique via différents leviers, plus elle a de points (la note maximale étant 12)
Réponse</t>
    </r>
    <r>
      <rPr>
        <b/>
        <sz val="12"/>
        <rFont val="Gisha"/>
        <family val="2"/>
      </rPr>
      <t xml:space="preserve"> type réalisé/prévu/non prévu OU important/peu important/inexistant</t>
    </r>
    <r>
      <rPr>
        <sz val="12"/>
        <rFont val="Gisha"/>
        <family val="2"/>
      </rPr>
      <t xml:space="preserve">: oui =&gt; 12 points, prévu =&gt; 4 ou 8 points en fonction de long terme / court terme, non prévu =&gt; 0 point
Réponse </t>
    </r>
    <r>
      <rPr>
        <b/>
        <sz val="12"/>
        <rFont val="Gisha"/>
        <family val="2"/>
      </rPr>
      <t>type seuils</t>
    </r>
    <r>
      <rPr>
        <sz val="12"/>
        <rFont val="Gisha"/>
        <family val="2"/>
      </rPr>
      <t xml:space="preserve"> (nombre ou pourcentage): 4 tranches de 0, 4, 8 et 12 poins
Réponse</t>
    </r>
    <r>
      <rPr>
        <b/>
        <sz val="12"/>
        <rFont val="Gisha"/>
        <family val="2"/>
      </rPr>
      <t xml:space="preserve"> type combinée: </t>
    </r>
    <r>
      <rPr>
        <sz val="12"/>
        <rFont val="Gisha"/>
        <family val="2"/>
      </rPr>
      <t xml:space="preserve">par exemple, réponse en partie type réalisé / prévu / non prévu et en partite type seuils </t>
    </r>
  </si>
  <si>
    <t>Accéder à l'article 9</t>
  </si>
  <si>
    <t>- autre territoire, en fonction d'une découpe propre à l'organisation de votre entreprise?</t>
  </si>
  <si>
    <r>
      <rPr>
        <b/>
        <sz val="12"/>
        <rFont val="Gisha"/>
        <family val="2"/>
      </rPr>
      <t xml:space="preserve">3. </t>
    </r>
    <r>
      <rPr>
        <sz val="12"/>
        <rFont val="Gisha"/>
        <family val="2"/>
      </rPr>
      <t>L'entreprise participe-t-elle ou met-t-elle en place…</t>
    </r>
  </si>
  <si>
    <t>Parfois</t>
  </si>
  <si>
    <r>
      <t xml:space="preserve">11. </t>
    </r>
    <r>
      <rPr>
        <sz val="12"/>
        <color theme="5" tint="-0.499984740745262"/>
        <rFont val="Gisha"/>
        <family val="2"/>
      </rPr>
      <t>Quel est le pourcentage d'unités bénéficiaires (équivalent temps plein d'un travailleur handicapé) par rapport à la masse salariale totale de l'entreprise ?</t>
    </r>
  </si>
  <si>
    <t>Entreprises de l'ESS locales (hors EA ou ESAT ou insertion)</t>
  </si>
  <si>
    <t xml:space="preserve">Coef. </t>
  </si>
  <si>
    <r>
      <t xml:space="preserve">Sur quel territoire </t>
    </r>
    <r>
      <rPr>
        <b/>
        <sz val="12"/>
        <color theme="8" tint="-0.249977111117893"/>
        <rFont val="Gisha"/>
        <family val="2"/>
      </rPr>
      <t>votre entreprise se situe</t>
    </r>
    <r>
      <rPr>
        <sz val="12"/>
        <rFont val="Gisha"/>
        <family val="2"/>
      </rPr>
      <t xml:space="preserve"> et </t>
    </r>
    <r>
      <rPr>
        <b/>
        <sz val="12"/>
        <color theme="8" tint="-0.249977111117893"/>
        <rFont val="Gisha"/>
        <family val="2"/>
      </rPr>
      <t>co-agit avec ses parties prenantes</t>
    </r>
    <r>
      <rPr>
        <sz val="12"/>
        <rFont val="Gisha"/>
        <family val="2"/>
      </rPr>
      <t xml:space="preserve"> pour </t>
    </r>
    <r>
      <rPr>
        <b/>
        <sz val="12"/>
        <color theme="8" tint="-0.249977111117893"/>
        <rFont val="Gisha"/>
        <family val="2"/>
      </rPr>
      <t>créer de la valeur ajoutée</t>
    </r>
    <r>
      <rPr>
        <sz val="12"/>
        <rFont val="Gisha"/>
        <family val="2"/>
      </rPr>
      <t xml:space="preserve"> ? </t>
    </r>
  </si>
  <si>
    <t>Lien vers la LTECV</t>
  </si>
  <si>
    <r>
      <t xml:space="preserve">Le </t>
    </r>
    <r>
      <rPr>
        <b/>
        <sz val="12"/>
        <color theme="6" tint="-0.249977111117893"/>
        <rFont val="Gisha"/>
        <family val="2"/>
      </rPr>
      <t>territoire</t>
    </r>
    <r>
      <rPr>
        <sz val="12"/>
        <rFont val="Gisha"/>
        <family val="2"/>
      </rPr>
      <t xml:space="preserve"> est un espace d’implantation dans lequel se matérialise un tissu relationnel entre différents acteurs relativement proches géographiquement, parmi lesquels se trouve l’essentiel des parties prenantes identifiées. 
L'</t>
    </r>
    <r>
      <rPr>
        <b/>
        <sz val="12"/>
        <color theme="6" tint="-0.249977111117893"/>
        <rFont val="Gisha"/>
        <family val="2"/>
      </rPr>
      <t>ancrage</t>
    </r>
    <r>
      <rPr>
        <sz val="12"/>
        <rFont val="Gisha"/>
        <family val="2"/>
      </rPr>
      <t xml:space="preserve"> se matérialise sur un territoire par la co-action avec les parties prenantes pour créer de la valeur ajoutée commune. 
</t>
    </r>
    <r>
      <rPr>
        <b/>
        <sz val="12"/>
        <color theme="6" tint="-0.249977111117893"/>
        <rFont val="Gisha"/>
        <family val="2"/>
      </rPr>
      <t>Le renseignement des questions doit se faire en se placant du point de vue de l'entreprise entité opérationnelle (filiale, business unit) définie dans le périmètre ci-dessus, et non pas au niveau du Groupe.</t>
    </r>
  </si>
  <si>
    <r>
      <t xml:space="preserve">L’IIET a pour ambition d’être un </t>
    </r>
    <r>
      <rPr>
        <b/>
        <sz val="12"/>
        <color theme="8" tint="-0.499984740745262"/>
        <rFont val="Gisha"/>
        <family val="2"/>
      </rPr>
      <t>outil générique, abordable et manipulable par toute entreprise, quels que soient sa taille, son secteur d’activité et son niveau de maturité au regard du concept de l’ancrage local. L'entreprise est invitée à contextualiser les données en fonction de ces spécificités pour les rendre plus pertinentes dans une logique d'auto-évaluation.</t>
    </r>
    <r>
      <rPr>
        <sz val="12"/>
        <rFont val="Gisha"/>
        <family val="2"/>
      </rPr>
      <t xml:space="preserve">
L’IIET seul ne suffit pas ; il devra être le point de départ d’une stratégie. </t>
    </r>
    <r>
      <rPr>
        <b/>
        <sz val="12"/>
        <color theme="8" tint="-0.499984740745262"/>
        <rFont val="Gisha"/>
        <family val="2"/>
      </rPr>
      <t>Il n’a pas la vocation à se substituer à des outils plus spécifiques</t>
    </r>
    <r>
      <rPr>
        <sz val="12"/>
        <rFont val="Gisha"/>
        <family val="2"/>
      </rPr>
      <t xml:space="preserve"> en fonction de l’axe sur lequel l’entreprise veut faire le focus. 
</t>
    </r>
    <r>
      <rPr>
        <b/>
        <sz val="12"/>
        <color theme="8" tint="-0.499984740745262"/>
        <rFont val="Gisha"/>
        <family val="2"/>
      </rPr>
      <t xml:space="preserve">L’IIET a pour objectif d’accompagner les entreprises dans la formalisation, l’évaluation et le suivi de ses démarches d’ancrage local. </t>
    </r>
    <r>
      <rPr>
        <sz val="12"/>
        <rFont val="Gisha"/>
        <family val="2"/>
      </rPr>
      <t xml:space="preserve">Il permet ainsi d’accompagner l’entreprise dans le pilotage de ses actions et de réorienter sa stratégie en fonction des résultats obtenus dans une logique d’amélioration continue. L’IIET permet également de faire remonter et d’analyser les initiatives de terrain, de valoriser les efforts fournis et de les promouvoir à l’échelle de l’entreprise. Il s’agit ainsi d’apporter aux fonctions supports les éléments d’information nécessaires à leur communication, dans le but de rendre compte de ces initiatives aux parties prenantes, internes comme externes.
</t>
    </r>
  </si>
  <si>
    <r>
      <rPr>
        <b/>
        <sz val="12"/>
        <color theme="6" tint="-0.499984740745262"/>
        <rFont val="Gisha"/>
        <family val="2"/>
      </rPr>
      <t>Comment définir "local"?: aidez-vous de l'adresse de facturation !</t>
    </r>
    <r>
      <rPr>
        <sz val="12"/>
        <color theme="6" tint="-0.499984740745262"/>
        <rFont val="Gisha"/>
        <family val="2"/>
      </rPr>
      <t xml:space="preserve">
Cela permettra d'effectuer un premier pas, mais il est nécessaire, pour approndir ce point, d'aller plus loin dans l'analyse. Pour ce faire, une étude d'empreinte économique permettra de retraiter la différence entre le lieu de facturation (souvent le lieu des sièges) et la localisation moyenne des retombées économiques (le lieu des entités réellement productives). </t>
    </r>
  </si>
  <si>
    <t>Pour aller plus loin</t>
  </si>
  <si>
    <t>5-25%</t>
  </si>
  <si>
    <t>Démarche en cours</t>
  </si>
  <si>
    <t>Plusieurs personnes ou directions en charge de ces sujets</t>
  </si>
  <si>
    <t>Les personnes ou les directions ont des moyens (humains et financiers)</t>
  </si>
  <si>
    <t>Quelle part de ces fournisseurs dispose d'une politique, un engagement ou une action RSE ?</t>
  </si>
  <si>
    <t>Dans le cas où les matières premières consommées sont réemployables / réutilisables et / ou recyclables, comment l'entreprise s'y prend-t-elle ? Recours à une filière REP ? Contrat avec un prestataire spécialisé, etc. ? (question non évaluée)</t>
  </si>
  <si>
    <t>Lien vers l'article 541-1</t>
  </si>
  <si>
    <t xml:space="preserve">*L'article L541-1 préconise avant toute chose de prévenir et de réduire la production et la nocivité des déchets, puis le réemploi, la réutilisation, le recyclage (ou valorisation-matière), la valorisation (avec pertes de propriété technique de la matière façon énergétique) avant l'élimination (incinération sans récupération énergétique ou décharge). Le choix de mode de traitement des déchets de l'entreprise a un impact direct sur son territoire et ses projets d'aménagement. </t>
  </si>
  <si>
    <t>Entreprises d'insertion locale (dont prisons locales)</t>
  </si>
  <si>
    <r>
      <t xml:space="preserve">17. </t>
    </r>
    <r>
      <rPr>
        <sz val="12"/>
        <color theme="6" tint="-0.499984740745262"/>
        <rFont val="Gisha"/>
        <family val="2"/>
      </rPr>
      <t>Réalisez-vous une analyse des effets des projets d'aménagement sur les territoires (notamment en interrogeant les parties prenantes sur les impacts évités) ?</t>
    </r>
  </si>
  <si>
    <r>
      <t xml:space="preserve">25. </t>
    </r>
    <r>
      <rPr>
        <sz val="12"/>
        <color theme="6" tint="-0.499984740745262"/>
        <rFont val="Gisha"/>
        <family val="2"/>
      </rPr>
      <t xml:space="preserve">Quel est le pourcentage de sites déployant un programme lié à la préservation de la biodiversité et des aménités* écologiques (dont la non-artificialisation, hors compensation écologique)? </t>
    </r>
  </si>
  <si>
    <r>
      <t xml:space="preserve">26. </t>
    </r>
    <r>
      <rPr>
        <sz val="12"/>
        <color theme="6" tint="-0.499984740745262"/>
        <rFont val="Gisha"/>
        <family val="2"/>
      </rPr>
      <t xml:space="preserve">L'entreprise traite-t-elle ses déchets en respectant la hiérarchie de traitement des déchets inscrite dans le code de l'environnement (art. L541-1)*? </t>
    </r>
  </si>
  <si>
    <r>
      <t xml:space="preserve">29. </t>
    </r>
    <r>
      <rPr>
        <sz val="12"/>
        <color theme="9" tint="-0.499984740745262"/>
        <rFont val="Gisha"/>
        <family val="2"/>
      </rPr>
      <t>L'entreprise…</t>
    </r>
  </si>
  <si>
    <t>Lien vers la loi relative à l'ESS</t>
  </si>
  <si>
    <t>Lien vers la page dédiée du site du ministère</t>
  </si>
  <si>
    <t>Lien vers le site service-public.fr</t>
  </si>
  <si>
    <r>
      <rPr>
        <b/>
        <sz val="12"/>
        <rFont val="Gisha"/>
        <family val="2"/>
      </rPr>
      <t>2.</t>
    </r>
    <r>
      <rPr>
        <sz val="12"/>
        <rFont val="Gisha"/>
        <family val="2"/>
      </rPr>
      <t xml:space="preserve"> En termes de création de formation professionnelle, quel(s) type(s) d'action(s) l'entreprise met-elle en place ? </t>
    </r>
  </si>
  <si>
    <t>Évolution de vos résultats dans le temps</t>
  </si>
  <si>
    <t>Intervention dans des organismes de formation</t>
  </si>
  <si>
    <t>Des systèmes de tutorats</t>
  </si>
  <si>
    <t>Incubateur</t>
  </si>
  <si>
    <r>
      <t xml:space="preserve">5. </t>
    </r>
    <r>
      <rPr>
        <sz val="12"/>
        <rFont val="Gisha"/>
        <family val="2"/>
      </rPr>
      <t xml:space="preserve">Votre entreprise a des projets en relation avec la transition énergétique ou en relation avec la responsabilité environnementale (items environnementaux de la RSE tels que listés dans l'article 225-102-1 du code du commerce) dans le périmètre défini en amont de l'auto-évaluation. Quelle part représente le montant alloué à ces projets ? </t>
    </r>
  </si>
  <si>
    <t>Le financement des start-up ?</t>
  </si>
  <si>
    <t>0-3%</t>
  </si>
  <si>
    <t>3-6%</t>
  </si>
  <si>
    <t>6-10%</t>
  </si>
  <si>
    <r>
      <rPr>
        <b/>
        <sz val="12"/>
        <color theme="5" tint="-0.499984740745262"/>
        <rFont val="Gisha"/>
        <family val="2"/>
      </rPr>
      <t>7b.</t>
    </r>
    <r>
      <rPr>
        <sz val="12"/>
        <color theme="5" tint="-0.499984740745262"/>
        <rFont val="Gisha"/>
        <family val="2"/>
      </rPr>
      <t xml:space="preserve"> Si oui, combien cela représente-t-il par rapport aux emplois totaux de l'entreprise sur le territoire concerné par l'auto-évaluation ?</t>
    </r>
  </si>
  <si>
    <t>0-2%</t>
  </si>
  <si>
    <t>2-4%</t>
  </si>
  <si>
    <t>4-6%</t>
  </si>
  <si>
    <r>
      <rPr>
        <b/>
        <sz val="12"/>
        <rFont val="Gisha"/>
        <family val="2"/>
      </rPr>
      <t>1a.</t>
    </r>
    <r>
      <rPr>
        <sz val="12"/>
        <rFont val="Gisha"/>
        <family val="2"/>
      </rPr>
      <t xml:space="preserve"> Allez-vous au-delà des obligations légales concernant la formation initiale et professionnelle ?</t>
    </r>
  </si>
  <si>
    <r>
      <rPr>
        <b/>
        <sz val="12"/>
        <rFont val="Gisha"/>
        <family val="2"/>
      </rPr>
      <t>1c.</t>
    </r>
    <r>
      <rPr>
        <sz val="12"/>
        <rFont val="Gisha"/>
        <family val="2"/>
      </rPr>
      <t xml:space="preserve"> Si oui, quelle est la part d'employés ayant accès à la formation ?</t>
    </r>
  </si>
  <si>
    <r>
      <t xml:space="preserve">8. </t>
    </r>
    <r>
      <rPr>
        <sz val="12"/>
        <color theme="5" tint="-0.499984740745262"/>
        <rFont val="Gisha"/>
        <family val="2"/>
      </rPr>
      <t>Afin d'estimer l'</t>
    </r>
    <r>
      <rPr>
        <u/>
        <sz val="12"/>
        <color theme="5" tint="-0.499984740745262"/>
        <rFont val="Gisha"/>
        <family val="2"/>
      </rPr>
      <t>emploi indirect</t>
    </r>
    <r>
      <rPr>
        <sz val="12"/>
        <color theme="5" tint="-0.499984740745262"/>
        <rFont val="Gisha"/>
        <family val="2"/>
      </rPr>
      <t xml:space="preserve"> local généré par votre entreprise…</t>
    </r>
  </si>
  <si>
    <t>Avez-vous identifié des prestataires locaux ?</t>
  </si>
  <si>
    <t xml:space="preserve">Avez-vous intégré des critères locaux dans votre politique d'achat ? </t>
  </si>
  <si>
    <t>1-10%</t>
  </si>
  <si>
    <r>
      <t xml:space="preserve">9. </t>
    </r>
    <r>
      <rPr>
        <sz val="12"/>
        <color theme="5" tint="-0.499984740745262"/>
        <rFont val="Gisha"/>
        <family val="2"/>
      </rPr>
      <t>Afin d'estimer l'</t>
    </r>
    <r>
      <rPr>
        <u/>
        <sz val="12"/>
        <color theme="5" tint="-0.499984740745262"/>
        <rFont val="Gisha"/>
        <family val="2"/>
      </rPr>
      <t>emploi induit</t>
    </r>
    <r>
      <rPr>
        <sz val="12"/>
        <color theme="5" tint="-0.499984740745262"/>
        <rFont val="Gisha"/>
        <family val="2"/>
      </rPr>
      <t xml:space="preserve"> par l'entreprise…</t>
    </r>
  </si>
  <si>
    <t>Quelle est la part des collaborateurs habitant sur le territoire défini en amont de l'auto-évaluation ?</t>
  </si>
  <si>
    <t>1-25%</t>
  </si>
  <si>
    <t>50-75%</t>
  </si>
  <si>
    <t>&gt;75%</t>
  </si>
  <si>
    <r>
      <t xml:space="preserve">10. </t>
    </r>
    <r>
      <rPr>
        <u/>
        <sz val="12"/>
        <color theme="5" tint="-0.499984740745262"/>
        <rFont val="Gisha"/>
        <family val="2"/>
      </rPr>
      <t>Toujours sur le périmètre défini en amont de l'indicateur sur l'onglet 'Accueil'</t>
    </r>
    <r>
      <rPr>
        <sz val="12"/>
        <color theme="5" tint="-0.499984740745262"/>
        <rFont val="Gisha"/>
        <family val="2"/>
      </rPr>
      <t>, quel est le taux de transformation en CDD / CDI des stages et apprentissages en interne ?</t>
    </r>
  </si>
  <si>
    <t>Non applicable pour les entreprises de moins de 20 salariés</t>
  </si>
  <si>
    <t>environ 3%</t>
  </si>
  <si>
    <t>environ 6%</t>
  </si>
  <si>
    <t>&gt;6% (supérieur à la legislation)</t>
  </si>
  <si>
    <t xml:space="preserve">Start-up, TPE et PME locales </t>
  </si>
  <si>
    <r>
      <rPr>
        <b/>
        <sz val="12"/>
        <color theme="5" tint="-0.499984740745262"/>
        <rFont val="Gisha"/>
        <family val="2"/>
      </rPr>
      <t xml:space="preserve">13a. </t>
    </r>
    <r>
      <rPr>
        <sz val="12"/>
        <color theme="5" tint="-0.499984740745262"/>
        <rFont val="Gisha"/>
        <family val="2"/>
      </rPr>
      <t>Parmi les différentes catégories de fournisseurs / prestataires / sous-traitants ci-dessous…</t>
    </r>
  </si>
  <si>
    <t>Quelle part de vos achats correspond aux :</t>
  </si>
  <si>
    <r>
      <rPr>
        <b/>
        <sz val="12"/>
        <color theme="5" tint="-0.499984740745262"/>
        <rFont val="Gisha"/>
        <family val="2"/>
      </rPr>
      <t>13b.</t>
    </r>
    <r>
      <rPr>
        <sz val="12"/>
        <color theme="5" tint="-0.499984740745262"/>
        <rFont val="Gisha"/>
        <family val="2"/>
      </rPr>
      <t xml:space="preserve"> Y a-t-il une progression en termes d'achats locaux par rapport à l'année précédente ? </t>
    </r>
  </si>
  <si>
    <r>
      <t>15.</t>
    </r>
    <r>
      <rPr>
        <sz val="12"/>
        <color theme="6" tint="-0.499984740745262"/>
        <rFont val="Gisha"/>
        <family val="2"/>
      </rPr>
      <t xml:space="preserve"> L'entreprise a-t-elle déjà contribué (financement, matériel, temps homme) à des projets d'aménagement (environnement, paysages, patrimoine, mobilité, santé) ?</t>
    </r>
  </si>
  <si>
    <r>
      <t xml:space="preserve">Comment définir "projets d'aménagement ou de dynamisme"? 
</t>
    </r>
    <r>
      <rPr>
        <sz val="12"/>
        <color theme="6" tint="-0.499984740745262"/>
        <rFont val="Gisha"/>
        <family val="2"/>
      </rPr>
      <t xml:space="preserve">Les </t>
    </r>
    <r>
      <rPr>
        <u/>
        <sz val="12"/>
        <color theme="6" tint="-0.499984740745262"/>
        <rFont val="Gisha"/>
        <family val="2"/>
      </rPr>
      <t>projets d'aménagement</t>
    </r>
    <r>
      <rPr>
        <sz val="12"/>
        <color theme="6" tint="-0.499984740745262"/>
        <rFont val="Gisha"/>
        <family val="2"/>
      </rPr>
      <t xml:space="preserve"> sont les projets relatifs à la préservation de l'environnement, des paysages, du patrimoine, favorisant la mobilité et contribuant à la sécurité et la santé des habitants d'un territoire, qu'ils soient soutenus et portés par les pouvoirs publics, par une entreprise, ou par les deux. </t>
    </r>
  </si>
  <si>
    <r>
      <t>18a</t>
    </r>
    <r>
      <rPr>
        <sz val="12"/>
        <color theme="6" tint="-0.499984740745262"/>
        <rFont val="Gisha"/>
        <family val="2"/>
      </rPr>
      <t xml:space="preserve">. L'entreprise place-t-elle son épargne sur un fonds solidaire, d'ISR et/ou de financement participatif contribuant à des projets locaux ? </t>
    </r>
  </si>
  <si>
    <r>
      <t>18b.</t>
    </r>
    <r>
      <rPr>
        <sz val="12"/>
        <color theme="6" tint="-0.499984740745262"/>
        <rFont val="Gisha"/>
        <family val="2"/>
      </rPr>
      <t xml:space="preserve"> Quelle part cela représente-t-il par rapport à l'épargne globale ?</t>
    </r>
  </si>
  <si>
    <t>1-3%</t>
  </si>
  <si>
    <t>6-9%</t>
  </si>
  <si>
    <t>10% ou &gt;10%</t>
  </si>
  <si>
    <r>
      <rPr>
        <b/>
        <sz val="12"/>
        <color theme="6" tint="-0.499984740745262"/>
        <rFont val="Gisha"/>
        <family val="2"/>
      </rPr>
      <t>23.</t>
    </r>
    <r>
      <rPr>
        <sz val="12"/>
        <color theme="6" tint="-0.499984740745262"/>
        <rFont val="Gisha"/>
        <family val="2"/>
      </rPr>
      <t xml:space="preserve"> Parmi le total des matières premières consommées utilisées par l'entreprise sur le territoire retenu en amont de l'auto-évaluation, quelle part (en termes de volumes) est renouvelable / réemployable / réutilisable / recyclable ?</t>
    </r>
  </si>
  <si>
    <t>Riverains</t>
  </si>
  <si>
    <t>Non concerné pour le moment</t>
  </si>
  <si>
    <r>
      <t xml:space="preserve">Prochain objectif
</t>
    </r>
    <r>
      <rPr>
        <b/>
        <sz val="8"/>
        <color theme="7"/>
        <rFont val="Gisha"/>
        <family val="2"/>
      </rPr>
      <t>(à compléter vous-même !)</t>
    </r>
  </si>
  <si>
    <r>
      <t xml:space="preserve">A l'échéance de :
</t>
    </r>
    <r>
      <rPr>
        <b/>
        <sz val="8"/>
        <color theme="0"/>
        <rFont val="Gisha"/>
        <family val="2"/>
      </rPr>
      <t>(ex: 3 ans)</t>
    </r>
  </si>
  <si>
    <r>
      <rPr>
        <b/>
        <sz val="12"/>
        <rFont val="Gisha"/>
        <family val="2"/>
      </rPr>
      <t>Date de démarrage</t>
    </r>
    <r>
      <rPr>
        <sz val="12"/>
        <rFont val="Gisha"/>
        <family val="2"/>
      </rPr>
      <t xml:space="preserve"> de la démarche d'ancrage local</t>
    </r>
  </si>
  <si>
    <r>
      <rPr>
        <b/>
        <sz val="12"/>
        <rFont val="Gisha"/>
        <family val="2"/>
      </rPr>
      <t>Coordinateur / Animateur</t>
    </r>
    <r>
      <rPr>
        <sz val="12"/>
        <rFont val="Gisha"/>
        <family val="2"/>
      </rPr>
      <t xml:space="preserve"> de la démarche d'ancrage local</t>
    </r>
  </si>
  <si>
    <r>
      <rPr>
        <b/>
        <sz val="12"/>
        <rFont val="Gisha"/>
        <family val="2"/>
      </rPr>
      <t>Spécificités du territoire</t>
    </r>
    <r>
      <rPr>
        <sz val="12"/>
        <rFont val="Gisha"/>
        <family val="2"/>
      </rPr>
      <t xml:space="preserve"> (en 3-4 lignes) : urbain/péri-urbain/rural, taille moyenne des entreprises, présence d'une industrie ou d'une filière fortement représentée…</t>
    </r>
  </si>
  <si>
    <r>
      <rPr>
        <b/>
        <sz val="12"/>
        <rFont val="Gisha"/>
        <family val="2"/>
      </rPr>
      <t>Parties prenantes sollicitée</t>
    </r>
    <r>
      <rPr>
        <sz val="12"/>
        <rFont val="Gisha"/>
        <family val="2"/>
      </rPr>
      <t>s lors de l'auto-évaluation</t>
    </r>
  </si>
  <si>
    <r>
      <rPr>
        <b/>
        <sz val="12"/>
        <color theme="6" tint="-0.499984740745262"/>
        <rFont val="Gisha"/>
        <family val="2"/>
      </rPr>
      <t>Qu'entend-on par matières premières consommées utilisées par l'entreprise?</t>
    </r>
    <r>
      <rPr>
        <sz val="12"/>
        <color theme="6" tint="-0.499984740745262"/>
        <rFont val="Gisha"/>
        <family val="2"/>
      </rPr>
      <t xml:space="preserve">
Les matières premières consommées comprennent l'ensemble des matières achetées et liées à l'activité de l'entreprise (papier, carton, matériels informatique et bureautique, etc. ). La consommation d'énergie est, elle, traitée dans la question suivante). 
Pour les entreprises de service, l'aspect achat immatériel est pris en compte dans l'onglet 'tissu économique". </t>
    </r>
  </si>
  <si>
    <t>A</t>
  </si>
  <si>
    <t>B</t>
  </si>
  <si>
    <t>C</t>
  </si>
  <si>
    <t>Progrès évaluation finale</t>
  </si>
  <si>
    <t xml:space="preserve">Performance d'atteinte de l'objectif </t>
  </si>
  <si>
    <t>- territoire dans lequel sont implantées vos unités opérationnelles (focus production bien et service, focus opérationnel)</t>
  </si>
  <si>
    <t>- territoire dans lequel habitent vos employés (focus emplois / main d'œuvre)</t>
  </si>
  <si>
    <t>- territoire dans lequel vous vendez vos produits (focus clients)</t>
  </si>
  <si>
    <t>- territoire dans lequel vous achetez vos matières premières (focus approvisionnement)</t>
  </si>
  <si>
    <t xml:space="preserve">- territoire dans lequel vous développez un vivier de compétences adapté (focus vivier de compétences) </t>
  </si>
  <si>
    <t>- territoire dans lequel vous développez des symbioses industrielles et territoriales (focus écologie industrielle et territoriale)</t>
  </si>
  <si>
    <t>- territoire dans lequel vous contribuez à des projets d'aménagement (focus aménagement du territoire)</t>
  </si>
  <si>
    <t xml:space="preserve">- territoire dans lequel vous contribuez à des projets de préservation / restauration des ressources naturelles locales </t>
  </si>
  <si>
    <r>
      <t xml:space="preserve">Nom du territoire défini en amont de l'évaluation : </t>
    </r>
    <r>
      <rPr>
        <b/>
        <sz val="12"/>
        <rFont val="Gisha"/>
        <family val="2"/>
      </rPr>
      <t>c'est en fonction de ce territoire que vous répondrez à l'ensemble des items de l'auto-évaluation</t>
    </r>
  </si>
  <si>
    <t>L'IIET : pourquoi ?</t>
  </si>
  <si>
    <r>
      <rPr>
        <b/>
        <sz val="12"/>
        <color theme="6" tint="-0.499984740745262"/>
        <rFont val="Gisha"/>
        <family val="2"/>
      </rPr>
      <t>Nota Bene :</t>
    </r>
    <r>
      <rPr>
        <sz val="12"/>
        <color theme="6" tint="-0.499984740745262"/>
        <rFont val="Gisha"/>
        <family val="2"/>
      </rPr>
      <t xml:space="preserve"> lorsque l'entreprise forme des salariés, les compétences disponibles sur le territoire sont démultipliées.</t>
    </r>
  </si>
  <si>
    <r>
      <t>Question 2: pour vous aider dans votre réponse…
Les formations "maison"</t>
    </r>
    <r>
      <rPr>
        <sz val="12"/>
        <color theme="6" tint="-0.499984740745262"/>
        <rFont val="Gisha"/>
        <family val="2"/>
      </rPr>
      <t xml:space="preserve"> sont des formations crées en interne par l'entreprise pour développer les compétences spécifiques ou les métiers qui sont peu enseignés et dont elle a besoin.
</t>
    </r>
    <r>
      <rPr>
        <b/>
        <sz val="12"/>
        <color theme="6" tint="-0.499984740745262"/>
        <rFont val="Gisha"/>
        <family val="2"/>
      </rPr>
      <t>Des systèmes de tutorat</t>
    </r>
    <r>
      <rPr>
        <sz val="12"/>
        <color theme="6" tint="-0.499984740745262"/>
        <rFont val="Gisha"/>
        <family val="2"/>
      </rPr>
      <t xml:space="preserve"> permettent aux salariés de l'entreprise de devenir tuteur. En étant tuteur, le salarié volontaire est désigné par l'employeur et encadre l'apprenant (en contrat ou période de professionnalisation) et facilite la mise en oeuvre des actions prévues en transmettant les savoir-faire de l'entreprise. 
Les partenariats avec </t>
    </r>
    <r>
      <rPr>
        <b/>
        <sz val="12"/>
        <color theme="6" tint="-0.499984740745262"/>
        <rFont val="Gisha"/>
        <family val="2"/>
      </rPr>
      <t>les organismes de formation</t>
    </r>
    <r>
      <rPr>
        <sz val="12"/>
        <color theme="6" tint="-0.499984740745262"/>
        <rFont val="Gisha"/>
        <family val="2"/>
      </rPr>
      <t xml:space="preserve"> concernent les écoles, universités, organismes d'insertion professionnelle, etc.
Il arrive que la </t>
    </r>
    <r>
      <rPr>
        <b/>
        <sz val="12"/>
        <color theme="6" tint="-0.499984740745262"/>
        <rFont val="Gisha"/>
        <family val="2"/>
      </rPr>
      <t>création de filières de formation professionnelle</t>
    </r>
    <r>
      <rPr>
        <sz val="12"/>
        <color theme="6" tint="-0.499984740745262"/>
        <rFont val="Gisha"/>
        <family val="2"/>
      </rPr>
      <t xml:space="preserve"> soit résumée sous le terme de </t>
    </r>
    <r>
      <rPr>
        <b/>
        <sz val="12"/>
        <color theme="6" tint="-0.499984740745262"/>
        <rFont val="Gisha"/>
        <family val="2"/>
      </rPr>
      <t>"pollinisation".</t>
    </r>
  </si>
  <si>
    <t>Quelle sera votre prochaine étape ? Cliquez sur un nouvel objectif :</t>
  </si>
  <si>
    <r>
      <t xml:space="preserve">   Une démarche d'écologie </t>
    </r>
    <r>
      <rPr>
        <u/>
        <sz val="12"/>
        <rFont val="Gisha"/>
        <family val="2"/>
      </rPr>
      <t xml:space="preserve">industrielle et territoriale </t>
    </r>
    <r>
      <rPr>
        <sz val="12"/>
        <rFont val="Gisha"/>
        <family val="2"/>
      </rPr>
      <t>?</t>
    </r>
  </si>
  <si>
    <t xml:space="preserve">   Une démarche d'économie collaborative ?</t>
  </si>
  <si>
    <r>
      <t xml:space="preserve">   Un</t>
    </r>
    <r>
      <rPr>
        <u/>
        <sz val="12"/>
        <rFont val="Gisha"/>
        <family val="2"/>
      </rPr>
      <t xml:space="preserve"> pôle territorial de coopération économique </t>
    </r>
    <r>
      <rPr>
        <sz val="12"/>
        <rFont val="Gisha"/>
        <family val="2"/>
      </rPr>
      <t>?</t>
    </r>
  </si>
  <si>
    <r>
      <rPr>
        <b/>
        <sz val="12"/>
        <color theme="8" tint="-0.249977111117893"/>
        <rFont val="Gisha"/>
        <family val="2"/>
      </rPr>
      <t>Définitions !</t>
    </r>
    <r>
      <rPr>
        <sz val="12"/>
        <rFont val="Gisha"/>
        <family val="2"/>
      </rPr>
      <t xml:space="preserve">
L'</t>
    </r>
    <r>
      <rPr>
        <b/>
        <sz val="12"/>
        <color theme="8" tint="-0.249977111117893"/>
        <rFont val="Gisha"/>
        <family val="2"/>
      </rPr>
      <t xml:space="preserve">écologie industrielle et territoriale </t>
    </r>
    <r>
      <rPr>
        <sz val="12"/>
        <rFont val="Gisha"/>
        <family val="2"/>
      </rPr>
      <t xml:space="preserve">est un modèle qui permet d'optimiser la production sur un site industriel et/ou un territoire, et qui offre des opportunités de création de valeur tout en valorisant les potentialités et ressources locales. Il s'agit de mettre en oeuvre des synergies de mutualisation et de substitution : 
- les synergies de mutualisation consistent à mutualiser des biens, des ressources ou des services, ce qui permet de réaliser des économies d'échelle et diminuer certains impacts environnementaux de l'activité économique. 
- Les synergies de substitution (échanges de flux) consistent à valoriser les externalités émises par certaines entreprises par d'autres entités voisines. 
Les </t>
    </r>
    <r>
      <rPr>
        <b/>
        <sz val="12"/>
        <color theme="8" tint="-0.249977111117893"/>
        <rFont val="Gisha"/>
        <family val="2"/>
      </rPr>
      <t>pôles territoriaux de coopération économique</t>
    </r>
    <r>
      <rPr>
        <sz val="12"/>
        <rFont val="Gisha"/>
        <family val="2"/>
      </rPr>
      <t xml:space="preserve"> sont constitués, selon l'article 9 de la loi relative à l'Economie Sociale et Solidaire du 31 juillet 2014, "par le regroupement sur un même territoire d'entreprises de l'économie sociale et solidaire, au sens de l'article 1er de la présente loi, qui s'associent à des entreprises, en lien avec les collectivités territoriales et leurs groupements, des centres de recherche, des établissements d'enseignement supérieur et de recherche, des organismes de formation ou toute autre personne physique ou morale pour mettre en oeuvre une stratégie commune et continue de mutualisation, de coopération ou de partenariat au service de projets économiques et sociaux innovants, socialement ou technologiquement, et porteurs d'un développement local durable". </t>
    </r>
  </si>
  <si>
    <r>
      <rPr>
        <b/>
        <sz val="12"/>
        <rFont val="Gisha"/>
        <family val="2"/>
      </rPr>
      <t xml:space="preserve">4. </t>
    </r>
    <r>
      <rPr>
        <sz val="12"/>
        <rFont val="Gisha"/>
        <family val="2"/>
      </rPr>
      <t xml:space="preserve">Durant les trois dernières années, l'entreprise a-t-elle facilité ou créé des incubateurs, projets ou structures (hors projets d'aménagement), avec d'autres acteurs, ayant une contribution économique et sociale au territoire ? </t>
    </r>
  </si>
  <si>
    <r>
      <rPr>
        <sz val="12"/>
        <rFont val="Gisha"/>
        <family val="2"/>
      </rPr>
      <t>Et combien ? En open-innovation ? En coopération ?</t>
    </r>
    <r>
      <rPr>
        <b/>
        <sz val="12"/>
        <rFont val="Gisha"/>
        <family val="2"/>
      </rPr>
      <t xml:space="preserve"> </t>
    </r>
    <r>
      <rPr>
        <i/>
        <sz val="12"/>
        <rFont val="Gisha"/>
        <family val="2"/>
      </rPr>
      <t>(question non évaluée)</t>
    </r>
  </si>
  <si>
    <r>
      <t xml:space="preserve">Quels sont les impacts réels de ces projets ? </t>
    </r>
    <r>
      <rPr>
        <i/>
        <sz val="12"/>
        <rFont val="Gisha"/>
        <family val="2"/>
      </rPr>
      <t>(question non évaluée)</t>
    </r>
  </si>
  <si>
    <r>
      <rPr>
        <b/>
        <sz val="12"/>
        <color theme="8" tint="-0.249977111117893"/>
        <rFont val="Gisha"/>
        <family val="2"/>
      </rPr>
      <t>Définitions !</t>
    </r>
    <r>
      <rPr>
        <sz val="12"/>
        <color theme="8" tint="-0.249977111117893"/>
        <rFont val="Gisha"/>
        <family val="2"/>
      </rPr>
      <t xml:space="preserve">
</t>
    </r>
    <r>
      <rPr>
        <b/>
        <sz val="12"/>
        <color theme="8" tint="-0.249977111117893"/>
        <rFont val="Gisha"/>
        <family val="2"/>
      </rPr>
      <t>Proje t:</t>
    </r>
    <r>
      <rPr>
        <sz val="12"/>
        <color theme="8" tint="-0.249977111117893"/>
        <rFont val="Gisha"/>
        <family val="2"/>
      </rPr>
      <t xml:space="preserve"> </t>
    </r>
    <r>
      <rPr>
        <sz val="12"/>
        <rFont val="Gisha"/>
        <family val="2"/>
      </rPr>
      <t xml:space="preserve">ensemble d’activités et d’actions entreprises dans le but de répondre à un besoin défini dans des délais et budgets fixés.
</t>
    </r>
    <r>
      <rPr>
        <b/>
        <sz val="12"/>
        <color theme="8" tint="-0.249977111117893"/>
        <rFont val="Gisha"/>
        <family val="2"/>
      </rPr>
      <t xml:space="preserve">Structure </t>
    </r>
    <r>
      <rPr>
        <b/>
        <sz val="12"/>
        <rFont val="Gisha"/>
        <family val="2"/>
      </rPr>
      <t>:</t>
    </r>
    <r>
      <rPr>
        <sz val="12"/>
        <rFont val="Gisha"/>
        <family val="2"/>
      </rPr>
      <t xml:space="preserve"> entreprise, start-up, fondation, association, ONG…</t>
    </r>
    <r>
      <rPr>
        <sz val="12"/>
        <color theme="8" tint="-0.249977111117893"/>
        <rFont val="Gisha"/>
        <family val="2"/>
      </rPr>
      <t xml:space="preserve">
</t>
    </r>
    <r>
      <rPr>
        <b/>
        <sz val="12"/>
        <color theme="8" tint="-0.249977111117893"/>
        <rFont val="Gisha"/>
        <family val="2"/>
      </rPr>
      <t>Incubateur :</t>
    </r>
    <r>
      <rPr>
        <sz val="12"/>
        <color theme="8" tint="-0.249977111117893"/>
        <rFont val="Gisha"/>
        <family val="2"/>
      </rPr>
      <t xml:space="preserve"> </t>
    </r>
    <r>
      <rPr>
        <sz val="12"/>
        <rFont val="Gisha"/>
        <family val="2"/>
      </rPr>
      <t xml:space="preserve">structure d'accompagnement de projets de création d'entreprises. L'incubateur peut apporter un appui en termes d'hébergement, de conseil et de financement, lors des premières étapes de la vie de l'entreprise. Il existe également des incubateurs à but non lucratif, liés à des organismes publics ou para-publics. </t>
    </r>
    <r>
      <rPr>
        <sz val="12"/>
        <color theme="8" tint="-0.249977111117893"/>
        <rFont val="Gisha"/>
        <family val="2"/>
      </rPr>
      <t xml:space="preserve">
</t>
    </r>
    <r>
      <rPr>
        <b/>
        <sz val="12"/>
        <color theme="8" tint="-0.249977111117893"/>
        <rFont val="Gisha"/>
        <family val="2"/>
      </rPr>
      <t xml:space="preserve">Open-innovation </t>
    </r>
    <r>
      <rPr>
        <sz val="12"/>
        <color theme="8" tint="-0.249977111117893"/>
        <rFont val="Gisha"/>
        <family val="2"/>
      </rPr>
      <t xml:space="preserve">: </t>
    </r>
    <r>
      <rPr>
        <sz val="12"/>
        <rFont val="Gisha"/>
        <family val="2"/>
      </rPr>
      <t xml:space="preserve">l'entreprise fait appel à d'autres structures spécialisées afin de créer de nouvelles solutions / expertises / idées. </t>
    </r>
  </si>
  <si>
    <t>Dans les investissements de l'entreprise ?</t>
  </si>
  <si>
    <t>Dans les dépenses de fonctionnement de l'entreprise ?</t>
  </si>
  <si>
    <t xml:space="preserve">     Ces projets permettent de réduire et de rendre plus efficace la consommation d'énergie, d'eau ou de matières premières non renouvelables, de produire moins de déchets ou de les réutiliser pour d'autres utilisations, tout en bénéficiant également aux autres acteurs du territoire. 
Le périmètre des projets de TEE est celui abordé dans la Loi de Transition Energétique pour la Croissance Verte (LTECV). </t>
  </si>
  <si>
    <r>
      <rPr>
        <b/>
        <sz val="12"/>
        <rFont val="Gisha"/>
        <family val="2"/>
      </rPr>
      <t>6.</t>
    </r>
    <r>
      <rPr>
        <sz val="12"/>
        <rFont val="Gisha"/>
        <family val="2"/>
      </rPr>
      <t xml:space="preserve"> En fonction du périmètre délimité en amont et rapporté au budget de l'entité opérationnelle / filiale, quelle part représente pour l'entreprise : </t>
    </r>
  </si>
  <si>
    <t>La R&amp;D bénéficiant aux écoles universités, chaires, pôles de compétitivité, etc du territoire (hors prélèvements obligatoires) ?</t>
  </si>
  <si>
    <r>
      <rPr>
        <b/>
        <sz val="12"/>
        <color theme="5" tint="-0.499984740745262"/>
        <rFont val="Gisha"/>
        <family val="2"/>
      </rPr>
      <t>7a.</t>
    </r>
    <r>
      <rPr>
        <sz val="12"/>
        <color theme="5" tint="-0.499984740745262"/>
        <rFont val="Gisha"/>
        <family val="2"/>
      </rPr>
      <t xml:space="preserve"> L'entreprise est-elle créatrice d'emplois directs et locaux (c'est-à-dire sur le territoire défini pour l'auto-évaluation) chaque année ?</t>
    </r>
  </si>
  <si>
    <t xml:space="preserve">Quelle part d'achats est locale (en % du CA acheté) ? </t>
  </si>
  <si>
    <r>
      <rPr>
        <b/>
        <sz val="12"/>
        <color theme="6" tint="-0.499984740745262"/>
        <rFont val="Gisha"/>
        <family val="2"/>
      </rPr>
      <t xml:space="preserve">Quelques définitions !
</t>
    </r>
    <r>
      <rPr>
        <sz val="12"/>
        <color theme="6" tint="-0.499984740745262"/>
        <rFont val="Gisha"/>
        <family val="2"/>
      </rPr>
      <t xml:space="preserve">
</t>
    </r>
    <r>
      <rPr>
        <b/>
        <sz val="12"/>
        <color theme="6" tint="-0.499984740745262"/>
        <rFont val="Gisha"/>
        <family val="2"/>
      </rPr>
      <t>ESS :</t>
    </r>
    <r>
      <rPr>
        <sz val="12"/>
        <color theme="6" tint="-0.499984740745262"/>
        <rFont val="Gisha"/>
        <family val="2"/>
      </rPr>
      <t xml:space="preserve"> Économie Sociale et Solidaire. L'ESS rassemble les entreprises qui cherchent à concilier solidarité, performances économiques et utilité sociale. "Le concept d'ESS désigne un ensemble d'entreprises organisées sous forme de coopératives, mutuelles ou fondations, dont le fonctionnement interne et les activités sont fondés sur un principe de solidarité et d'utilité sociale. Ces entreprises adoptent des modes de gestion démocratiques et participatifs. Elles encadrent strictement l'utilisation des bénéfices qu'elles réalisent : le profit individuel est proscrit et les résultats sont réinvestis. Leurs ressources financières sont généralement en partie publiques. Elles bénéficient d'un cadre juridique renforcé par loi du 31 juillet 2014 relative à l'ESS" (source : Ministère de lEconomie et des Finances).  
</t>
    </r>
    <r>
      <rPr>
        <b/>
        <sz val="12"/>
        <color theme="6" tint="-0.499984740745262"/>
        <rFont val="Gisha"/>
        <family val="2"/>
      </rPr>
      <t>ESAT :</t>
    </r>
    <r>
      <rPr>
        <sz val="12"/>
        <color theme="6" tint="-0.499984740745262"/>
        <rFont val="Gisha"/>
        <family val="2"/>
      </rPr>
      <t xml:space="preserve"> Établissements ou Services d'Aide par le Travail. "Les ESAT sont des établissements médico-sociaux qui relèvent, pour l'essentiel, des dispositions figurant dans le code de l'action sociale et des familles. Ils offrent aux personnes handicapées des activités diverses à caractère professionnel et un soutien médico-social et éducatif en vue de favoriser leur épanouissement personnel et social" (source : Ministère du Travail, de l'Emploi, de la Formation professionnelle et du Dialogue social)
</t>
    </r>
    <r>
      <rPr>
        <b/>
        <sz val="12"/>
        <color theme="6" tint="-0.499984740745262"/>
        <rFont val="Gisha"/>
        <family val="2"/>
      </rPr>
      <t>EA :</t>
    </r>
    <r>
      <rPr>
        <sz val="12"/>
        <color theme="6" tint="-0.499984740745262"/>
        <rFont val="Gisha"/>
        <family val="2"/>
      </rPr>
      <t xml:space="preserve"> les Entreprises Adaptées sont des entreprises qui offrent une activité professionnelle adaptée aux possibilités de travailleurs handicapés qui ne peuvent, temporairement ou durablement, s'insérer dans le milieu ordinaire, mais qui possèdent une capacité de travail supérieure à celle des travailleurs d'ESAT </t>
    </r>
  </si>
  <si>
    <t>Si oui, quelle part des dépenses cela représente-t-il ? (question non évaluée)</t>
  </si>
  <si>
    <r>
      <t xml:space="preserve">Qu'est-ce que le fonds solidaire ? 
</t>
    </r>
    <r>
      <rPr>
        <sz val="12"/>
        <color theme="6" tint="-0.499984740745262"/>
        <rFont val="Gisha"/>
        <family val="2"/>
      </rPr>
      <t xml:space="preserve">Depuis la loi Loi de Modernisation Économique de 2008, les entreprises ont l'obligation de proposer un fonds solidaire à leurs salariés, dans le cadre de leur plan d'épargne entreprise (PEE).
</t>
    </r>
    <r>
      <rPr>
        <b/>
        <sz val="12"/>
        <color theme="6" tint="-0.499984740745262"/>
        <rFont val="Gisha"/>
        <family val="2"/>
      </rPr>
      <t xml:space="preserve">
Qu'est-ce que l'ISR ?
</t>
    </r>
    <r>
      <rPr>
        <sz val="12"/>
        <color theme="6" tint="-0.499984740745262"/>
        <rFont val="Gisha"/>
        <family val="2"/>
      </rPr>
      <t>Le terme d'Investissement Socialement Responsable (ISR), adapté d’un concept anglo-saxon, rassemble toutes les démarches qui consistent à intégrer des critères extra-financiers c’est-à-dire concernant l’environnement, les questions sociales, éthiques, la gouvernance dans les décisions de placements et la gestion de portefeuilles.</t>
    </r>
    <r>
      <rPr>
        <b/>
        <sz val="12"/>
        <color theme="6" tint="-0.499984740745262"/>
        <rFont val="Gisha"/>
        <family val="2"/>
      </rPr>
      <t xml:space="preserve">
Quel est le lien entre ISR et ancrage local de l'entreprise ? 
</t>
    </r>
    <r>
      <rPr>
        <sz val="12"/>
        <color theme="6" tint="-0.499984740745262"/>
        <rFont val="Gisha"/>
        <family val="2"/>
      </rPr>
      <t xml:space="preserve">L'offre de produits d'investissement socialement responsable est variée (prêts verts pour financer les projets environnementaux, microcrédit, etc.) et les critères de financement varient selon les structures, mais l'ancrage local reste le dénominateur commun. </t>
    </r>
    <r>
      <rPr>
        <b/>
        <sz val="12"/>
        <color theme="6" tint="-0.499984740745262"/>
        <rFont val="Gisha"/>
        <family val="2"/>
      </rPr>
      <t xml:space="preserve">
</t>
    </r>
  </si>
  <si>
    <r>
      <t xml:space="preserve">19. </t>
    </r>
    <r>
      <rPr>
        <sz val="12"/>
        <color theme="6" tint="-0.499984740745262"/>
        <rFont val="Gisha"/>
        <family val="2"/>
      </rPr>
      <t>Comment l'entreprise soutient-elle :</t>
    </r>
  </si>
  <si>
    <r>
      <rPr>
        <b/>
        <sz val="12"/>
        <color theme="6" tint="-0.499984740745262"/>
        <rFont val="Gisha"/>
        <family val="2"/>
      </rPr>
      <t>Question 19 : quelques éléments d'information pour vous aider dans votre réponse…</t>
    </r>
    <r>
      <rPr>
        <sz val="12"/>
        <color theme="6" tint="-0.499984740745262"/>
        <rFont val="Gisha"/>
        <family val="2"/>
      </rPr>
      <t xml:space="preserve">
</t>
    </r>
    <r>
      <rPr>
        <u/>
        <sz val="12"/>
        <color theme="6" tint="-0.499984740745262"/>
        <rFont val="Gisha"/>
        <family val="2"/>
      </rPr>
      <t>Temps libre :</t>
    </r>
    <r>
      <rPr>
        <sz val="12"/>
        <color theme="6" tint="-0.499984740745262"/>
        <rFont val="Gisha"/>
        <family val="2"/>
      </rPr>
      <t xml:space="preserve"> l'entreprise incite ses employés sur leur temps personnel à aider des entreprises, des associations, etc.
</t>
    </r>
    <r>
      <rPr>
        <u/>
        <sz val="12"/>
        <color theme="6" tint="-0.499984740745262"/>
        <rFont val="Gisha"/>
        <family val="2"/>
      </rPr>
      <t>Moyens financiers :</t>
    </r>
    <r>
      <rPr>
        <sz val="12"/>
        <color theme="6" tint="-0.499984740745262"/>
        <rFont val="Gisha"/>
        <family val="2"/>
      </rPr>
      <t xml:space="preserve"> l'entreprise aide financièrement
</t>
    </r>
    <r>
      <rPr>
        <u/>
        <sz val="12"/>
        <color theme="6" tint="-0.499984740745262"/>
        <rFont val="Gisha"/>
        <family val="2"/>
      </rPr>
      <t>Moyens matériels :</t>
    </r>
    <r>
      <rPr>
        <sz val="12"/>
        <color theme="6" tint="-0.499984740745262"/>
        <rFont val="Gisha"/>
        <family val="2"/>
      </rPr>
      <t xml:space="preserve"> l'entreprise aide via des moyens matériels de type locaux, camions, etc.
</t>
    </r>
    <r>
      <rPr>
        <u/>
        <sz val="12"/>
        <color theme="6" tint="-0.499984740745262"/>
        <rFont val="Gisha"/>
        <family val="2"/>
      </rPr>
      <t>Mécénat de compétences :</t>
    </r>
    <r>
      <rPr>
        <sz val="12"/>
        <color theme="6" tint="-0.499984740745262"/>
        <rFont val="Gisha"/>
        <family val="2"/>
      </rPr>
      <t xml:space="preserve"> l'entreprise accompagne via du mécénat de compétence et sur le temps de travail du salarié
</t>
    </r>
    <r>
      <rPr>
        <b/>
        <sz val="12"/>
        <color theme="6" tint="-0.499984740745262"/>
        <rFont val="Gisha"/>
        <family val="2"/>
      </rPr>
      <t xml:space="preserve">Quelques définitions !
</t>
    </r>
    <r>
      <rPr>
        <sz val="12"/>
        <color theme="6" tint="-0.499984740745262"/>
        <rFont val="Gisha"/>
        <family val="2"/>
      </rPr>
      <t xml:space="preserve">
</t>
    </r>
    <r>
      <rPr>
        <b/>
        <sz val="12"/>
        <color theme="6" tint="-0.499984740745262"/>
        <rFont val="Gisha"/>
        <family val="2"/>
      </rPr>
      <t xml:space="preserve">SEM : </t>
    </r>
    <r>
      <rPr>
        <sz val="12"/>
        <color theme="6" tint="-0.499984740745262"/>
        <rFont val="Gisha"/>
        <family val="2"/>
      </rPr>
      <t xml:space="preserve">Société d'Économie Mixte. Une SEM est une société anonyme dont une partie du capital est détenue par l'État ou par des collectivités territoriales directement ou non et par des partenaires économiques et financiers privés. 
</t>
    </r>
    <r>
      <rPr>
        <b/>
        <sz val="12"/>
        <color theme="6" tint="-0.499984740745262"/>
        <rFont val="Gisha"/>
        <family val="2"/>
      </rPr>
      <t xml:space="preserve">SCIC : </t>
    </r>
    <r>
      <rPr>
        <sz val="12"/>
        <color theme="6" tint="-0.499984740745262"/>
        <rFont val="Gisha"/>
        <family val="2"/>
      </rPr>
      <t xml:space="preserve">Société Coopérative d'Intérêt Collectif. Une SCIC est une coopérative de production dont le sociétariat est multiple et associe obligatoirement autour d'un projet des acteurs salariés, des acteurs bénéficiaires (clients, usagers, fournisseurs, riverains...) et des contributeurs (associations, collectivités, sociétés, bénévoles...) pour produire des biens ou des services d'intérêt collectif au profit d'un territoire ou d'une filière d'activités. La SCIC est une société anonyme (SA), une société par actions simplifiée (SAS) ou une société à responsabilité limitée (SARL). </t>
    </r>
  </si>
  <si>
    <r>
      <t xml:space="preserve">20. </t>
    </r>
    <r>
      <rPr>
        <sz val="12"/>
        <color theme="6" tint="-0.499984740745262"/>
        <rFont val="Gisha"/>
        <family val="2"/>
      </rPr>
      <t xml:space="preserve">Via ces actions de soutien, les populations locales bénéficient-elles d'amélioration en termes de : </t>
    </r>
  </si>
  <si>
    <r>
      <t xml:space="preserve">21. </t>
    </r>
    <r>
      <rPr>
        <sz val="12"/>
        <color theme="6" tint="-0.499984740745262"/>
        <rFont val="Gisha"/>
        <family val="2"/>
      </rPr>
      <t>La politique et les actions de mécénat sont :</t>
    </r>
  </si>
  <si>
    <t>Sont-elles également liées directement au cœur de métier de l'entreprise ?
(non évalué)</t>
  </si>
  <si>
    <t>Sont-elles également liées indirectement au cœur de métier de l'entreprise ?
(non évalué)</t>
  </si>
  <si>
    <r>
      <t xml:space="preserve">22. </t>
    </r>
    <r>
      <rPr>
        <sz val="12"/>
        <color theme="6" tint="-0.499984740745262"/>
        <rFont val="Gisha"/>
        <family val="2"/>
      </rPr>
      <t>L'entreprise a-t-elle réalisé une analyse des risques environnementaux locaux ?</t>
    </r>
  </si>
  <si>
    <t xml:space="preserve">* Elle sinscrit, de ce fait, dans des boucles énergétiques locales courtes. </t>
  </si>
  <si>
    <t>*Les aménités sont l'ensemble des bienfaits que procure la nature à l'homme
Les entreprises de service sont également concernées par cet item. En effet, leurs activités ont un lien de dépendance avec la biodiversité qu'il convient de formaliser (exemple : le papier). Pour aller plus loin, voir, notamment, l'IIEB.</t>
  </si>
  <si>
    <r>
      <rPr>
        <b/>
        <sz val="12"/>
        <color theme="6" tint="-0.499984740745262"/>
        <rFont val="Gisha"/>
        <family val="2"/>
      </rPr>
      <t>27.</t>
    </r>
    <r>
      <rPr>
        <sz val="12"/>
        <color theme="6" tint="-0.499984740745262"/>
        <rFont val="Gisha"/>
        <family val="2"/>
      </rPr>
      <t xml:space="preserve"> L'entreprise traduit-elle son implication dans la préservation des ressources naturelles locales (dont la biodiversité, hors compensation écologique) ?</t>
    </r>
  </si>
  <si>
    <t>Identifie-t-elle ses parties prenantes locales et leurs enjeux ?</t>
  </si>
  <si>
    <t>Notes sur les dialogues engagés : avec qui ? Comment ? (non évalué)</t>
  </si>
  <si>
    <r>
      <t xml:space="preserve">30. </t>
    </r>
    <r>
      <rPr>
        <sz val="12"/>
        <color theme="9" tint="-0.499984740745262"/>
        <rFont val="Gisha"/>
        <family val="2"/>
      </rPr>
      <t>Quel type de dialogue privilégiez-vous (</t>
    </r>
    <r>
      <rPr>
        <u/>
        <sz val="12"/>
        <color theme="9" tint="-0.499984740745262"/>
        <rFont val="Gisha"/>
        <family val="2"/>
      </rPr>
      <t>en moyenne</t>
    </r>
    <r>
      <rPr>
        <sz val="12"/>
        <color theme="9" tint="-0.499984740745262"/>
        <rFont val="Gisha"/>
        <family val="2"/>
      </rPr>
      <t>) pour chaque type de partie prenante et à quelle fréquence (</t>
    </r>
    <r>
      <rPr>
        <i/>
        <sz val="12"/>
        <color theme="9" tint="-0.499984740745262"/>
        <rFont val="Gisha"/>
        <family val="2"/>
      </rPr>
      <t>le type de dialogue ET la fréquence doivent être renseignés afin d'enclencher la notation</t>
    </r>
    <r>
      <rPr>
        <sz val="12"/>
        <color theme="9" tint="-0.499984740745262"/>
        <rFont val="Gisha"/>
        <family val="2"/>
      </rPr>
      <t xml:space="preserve">) ? </t>
    </r>
  </si>
  <si>
    <r>
      <rPr>
        <b/>
        <sz val="12"/>
        <color theme="6" tint="-0.249977111117893"/>
        <rFont val="Gisha"/>
        <family val="2"/>
      </rPr>
      <t xml:space="preserve">Comment définir les différents types de dialogue ? 
</t>
    </r>
    <r>
      <rPr>
        <sz val="12"/>
        <color theme="6" tint="-0.249977111117893"/>
        <rFont val="Gisha"/>
        <family val="2"/>
      </rPr>
      <t xml:space="preserve">
</t>
    </r>
    <r>
      <rPr>
        <b/>
        <sz val="12"/>
        <color theme="6" tint="-0.249977111117893"/>
        <rFont val="Gisha"/>
        <family val="2"/>
      </rPr>
      <t>Consultation :</t>
    </r>
    <r>
      <rPr>
        <sz val="12"/>
        <color theme="6" tint="-0.249977111117893"/>
        <rFont val="Gisha"/>
        <family val="2"/>
      </rPr>
      <t xml:space="preserve"> recueil ou échange d'informations, de points de vue ou de positions
</t>
    </r>
    <r>
      <rPr>
        <b/>
        <sz val="12"/>
        <color theme="6" tint="-0.249977111117893"/>
        <rFont val="Gisha"/>
        <family val="2"/>
      </rPr>
      <t xml:space="preserve">Concertation : </t>
    </r>
    <r>
      <rPr>
        <sz val="12"/>
        <color theme="6" tint="-0.249977111117893"/>
        <rFont val="Gisha"/>
        <family val="2"/>
      </rPr>
      <t xml:space="preserve">dans le cas de points de vue divergents, construire une vision, des objectifs et des actes partagés par tous
</t>
    </r>
    <r>
      <rPr>
        <b/>
        <sz val="12"/>
        <color theme="6" tint="-0.249977111117893"/>
        <rFont val="Gisha"/>
        <family val="2"/>
      </rPr>
      <t>Coopération voir co-production :</t>
    </r>
    <r>
      <rPr>
        <sz val="12"/>
        <color theme="6" tint="-0.249977111117893"/>
        <rFont val="Gisha"/>
        <family val="2"/>
      </rPr>
      <t xml:space="preserve"> organisation de projets communs, enrichissement mutuel voir participation à la gouvernance de l'entreprise
Plusieurs types de dialogue peuvent être entamés avec un même type de partie prenante (exemple : l'entreprise dialogue de manière différentes avec plusieurs de ses fournisseurs). Cependant, l'IIET cherche à évaluer, </t>
    </r>
    <r>
      <rPr>
        <u/>
        <sz val="12"/>
        <color theme="6" tint="-0.249977111117893"/>
        <rFont val="Gisha"/>
        <family val="2"/>
      </rPr>
      <t>en moyenne</t>
    </r>
    <r>
      <rPr>
        <sz val="12"/>
        <color theme="6" tint="-0.249977111117893"/>
        <rFont val="Gisha"/>
        <family val="2"/>
      </rPr>
      <t xml:space="preserve">, quel est le type de dialogue qui est employé avec chacune de ses parties prenantes. Pour aller plus loin dans le dialogue parties prenantes, des outils / référentiels existent. </t>
    </r>
  </si>
  <si>
    <r>
      <t>31.</t>
    </r>
    <r>
      <rPr>
        <sz val="12"/>
        <color theme="9" tint="-0.499984740745262"/>
        <rFont val="Gisha"/>
        <family val="2"/>
      </rPr>
      <t xml:space="preserve"> Lorsque l'entreprise est soumise à des sollicitations découlant de nuisances avérées ou supposées, plaintes, réclamations, a-t-elle formalisé un procédé de prise en compte et de traitement ? </t>
    </r>
  </si>
  <si>
    <t xml:space="preserve">Si oui, comment ? (question non évaluée) </t>
  </si>
  <si>
    <t xml:space="preserve">Dans le cas où l'entreprise n'est pas concernée car elle n'a pas été sollicitée suite à une controverse, la notation n'est pas maximale. En effet, l'entreprise aurait tout intérêt à prévoir cette procédure pour anticiper tout risque de controverse. </t>
  </si>
  <si>
    <r>
      <t>33.</t>
    </r>
    <r>
      <rPr>
        <sz val="12"/>
        <color theme="9" tint="-0.499984740745262"/>
        <rFont val="Gisha"/>
        <family val="2"/>
      </rPr>
      <t xml:space="preserve"> L'ancrage local de l'entreprise s'inscrit-il d'une manière ou d'une autre dans les politiques territoriales / stratégies du territoire ?</t>
    </r>
  </si>
  <si>
    <t>* Contribution à l'élaboration des politiques territoriales : inscription dans un projet / une filière locale, participation à des conseils / comités, partage de la gouvernance économique territoriale…</t>
  </si>
  <si>
    <r>
      <t xml:space="preserve">34. </t>
    </r>
    <r>
      <rPr>
        <sz val="12"/>
        <color theme="9" tint="-0.499984740745262"/>
        <rFont val="Gisha"/>
        <family val="2"/>
      </rPr>
      <t>L'entreprise réalise-t-elle une évaluation de sa politique et de ses actions en matière d'ancrage local ?</t>
    </r>
  </si>
  <si>
    <r>
      <rPr>
        <b/>
        <sz val="12"/>
        <color theme="6" tint="-0.499984740745262"/>
        <rFont val="Gisha"/>
        <family val="2"/>
      </rPr>
      <t>24a.</t>
    </r>
    <r>
      <rPr>
        <sz val="12"/>
        <color theme="6" tint="-0.499984740745262"/>
        <rFont val="Gisha"/>
        <family val="2"/>
      </rPr>
      <t xml:space="preserve"> L'entreprise utilise-t-elle des énergies renouvelables* (éoliennes, solaires, géo-thermiques, méthanisation, biomasse, contrats énergies vertes, etc.) ?</t>
    </r>
  </si>
  <si>
    <r>
      <rPr>
        <b/>
        <sz val="12"/>
        <color theme="6" tint="-0.499984740745262"/>
        <rFont val="Gisha"/>
        <family val="2"/>
      </rPr>
      <t>24c.</t>
    </r>
    <r>
      <rPr>
        <sz val="12"/>
        <color theme="6" tint="-0.499984740745262"/>
        <rFont val="Gisha"/>
        <family val="2"/>
      </rPr>
      <t xml:space="preserve"> L'entreprise dispose-t-elle de locaux équipés de systèmes de production d'énergie renouvelable? </t>
    </r>
  </si>
  <si>
    <r>
      <t>28b.</t>
    </r>
    <r>
      <rPr>
        <sz val="12"/>
        <color theme="6" tint="-0.499984740745262"/>
        <rFont val="Gisha"/>
        <family val="2"/>
      </rPr>
      <t xml:space="preserve"> Si oui, y a-t-il un suivi des actions de compensation écologique ?</t>
    </r>
  </si>
  <si>
    <r>
      <t xml:space="preserve">28a. </t>
    </r>
    <r>
      <rPr>
        <sz val="12"/>
        <color theme="6" tint="-0.499984740745262"/>
        <rFont val="Gisha"/>
        <family val="2"/>
      </rPr>
      <t xml:space="preserve">L'entreprise met-elle en œuvre des actions de compensation écologique sur son territoire ? </t>
    </r>
  </si>
  <si>
    <r>
      <t xml:space="preserve">32. </t>
    </r>
    <r>
      <rPr>
        <sz val="12"/>
        <color theme="9" tint="-0.499984740745262"/>
        <rFont val="Gisha"/>
        <family val="2"/>
      </rPr>
      <t xml:space="preserve">Comment se traduit le portage interne de la thématique de l'ancrage local dans la politique et les actions de l'entreprise ? </t>
    </r>
  </si>
  <si>
    <r>
      <t xml:space="preserve">Est-ce que ces incubateurs, projets ou structures font l'objet d'une recommandation externe (articles de presse, prix, trophées, distinctions particulières, labels, etc.) ? </t>
    </r>
    <r>
      <rPr>
        <i/>
        <sz val="12"/>
        <rFont val="Gisha"/>
        <family val="2"/>
      </rPr>
      <t>(question non évaluée)</t>
    </r>
  </si>
  <si>
    <r>
      <t xml:space="preserve">16. </t>
    </r>
    <r>
      <rPr>
        <sz val="12"/>
        <color theme="6" tint="-0.499984740745262"/>
        <rFont val="Gisha"/>
        <family val="2"/>
      </rPr>
      <t xml:space="preserve">Durant les dix dernières années, quelle part du chiffre d'affaires annuel de l'entreprise représente ces investissements dans les projets d'aménagement, hors mécénat (traduire également les dépenses en termes de matériel et de temps homme dans le budget global) ? </t>
    </r>
  </si>
  <si>
    <t>Des pistes pour aller plus loin</t>
  </si>
  <si>
    <t>Outils transversaux pour approfondir les différents axes de l’IIET</t>
  </si>
  <si>
    <t xml:space="preserve">S’inspirer des lignes directrices de l’ISO 26000 </t>
  </si>
  <si>
    <t xml:space="preserve">Empreinte socio-économique de l’Ordre des experts comptables – mis en application chez Compta Durable </t>
  </si>
  <si>
    <t>Carnet de Bord du Dirigeant Responsable « Comment piloter sa Performance Globale ? » du Centre des jeunes dirigeants (CJD France) – 2014</t>
  </si>
  <si>
    <r>
      <t>La démarche  ResEnTer</t>
    </r>
    <r>
      <rPr>
        <sz val="11"/>
        <color theme="1"/>
        <rFont val="Calibri"/>
        <family val="2"/>
        <scheme val="minor"/>
      </rPr>
      <t xml:space="preserve">® </t>
    </r>
  </si>
  <si>
    <r>
      <t>L</t>
    </r>
    <r>
      <rPr>
        <b/>
        <sz val="11"/>
        <color rgb="FF000000"/>
        <rFont val="Calibri"/>
        <family val="2"/>
        <scheme val="minor"/>
      </rPr>
      <t>e mouvement « BCorp » : le pouvoir de l’entrepreneuriat au service du bien commun</t>
    </r>
  </si>
  <si>
    <t xml:space="preserve">Créer une bourse de compétences industrielles sur le territoire ou un annuaires d’acteurs avec leurs compétences </t>
  </si>
  <si>
    <t xml:space="preserve">Créer et participer à des réseaux de la Compétence </t>
  </si>
  <si>
    <t>Mettre en place une Gestion Territoriale des Emplois et des Compétences (GTEC)</t>
  </si>
  <si>
    <t>Créer des concours d’innovation locaux</t>
  </si>
  <si>
    <t xml:space="preserve">Référentiel ELIPSE – ORÉE, 2016 </t>
  </si>
  <si>
    <t xml:space="preserve">Piste d'action : </t>
  </si>
  <si>
    <t xml:space="preserve">Pistes d'outils : </t>
  </si>
  <si>
    <t>S'assurer que les flux sortants soient valorisés au maximum tout en créant de la valeur sur le territoire</t>
  </si>
  <si>
    <t>Créer ou participer à des « Green deals territoriaux »</t>
  </si>
  <si>
    <t>1a)</t>
  </si>
  <si>
    <t>1b)</t>
  </si>
  <si>
    <t>1c)</t>
  </si>
  <si>
    <t>Participer aux travaux de recherche existants sur le territoire</t>
  </si>
  <si>
    <t>Créer un Think-Tank local, laboratoire d’idées pour les entreprises d’un territoire</t>
  </si>
  <si>
    <t>Créer ou participer à une chaire universitaire ou d’école</t>
  </si>
  <si>
    <t xml:space="preserve">Monter une thèse CIFRE </t>
  </si>
  <si>
    <t xml:space="preserve">Participer à la réalisation d’actions de recherche en open innovation </t>
  </si>
  <si>
    <t>Participer aux Stratégies de Recherche et d’Innovation (SRI) des régions</t>
  </si>
  <si>
    <t>Outils pour approfondir l’axe 2 : Ancrage social et économique de l’entreprise</t>
  </si>
  <si>
    <t xml:space="preserve">Calculer l’empreinte locale de l’entreprise (création d’emplois) </t>
  </si>
  <si>
    <t>2a)</t>
  </si>
  <si>
    <r>
      <rPr>
        <b/>
        <sz val="11"/>
        <color theme="1"/>
        <rFont val="Calibri"/>
        <family val="2"/>
        <scheme val="minor"/>
      </rPr>
      <t>S'appuyer sur les indicateurs de l’Etude d’Impact Social et Territorial (EIST) pour définir les emplois indirects et induits</t>
    </r>
    <r>
      <rPr>
        <sz val="11"/>
        <color theme="1"/>
        <rFont val="Calibri"/>
        <family val="2"/>
        <scheme val="minor"/>
      </rPr>
      <t xml:space="preserve"> </t>
    </r>
  </si>
  <si>
    <r>
      <t>P</t>
    </r>
    <r>
      <rPr>
        <b/>
        <sz val="11"/>
        <color theme="1"/>
        <rFont val="Calibri"/>
        <family val="2"/>
        <scheme val="minor"/>
      </rPr>
      <t xml:space="preserve">rendre part au reclassement des salariés suite aux Etudes d’Impact Social et Territorial (EIST) </t>
    </r>
  </si>
  <si>
    <t>S’inspirer de l’article 7 du référentiel Relations Fournisseurs Responsables (référentiel étatique) pour faire évoluer ses relations avec les fournisseurs</t>
  </si>
  <si>
    <t>2b)</t>
  </si>
  <si>
    <t>Outils pour approfondir l’axe 3 : Co-production de ressources communes</t>
  </si>
  <si>
    <t>Réaliser un inventaire des espaces et équipements qui pourraient avoir une utilité publique</t>
  </si>
  <si>
    <t>3a)</t>
  </si>
  <si>
    <t>Utiliser les outils de la Caisse des Dépôts et Consignation pour la reconversion des friches industrielles</t>
  </si>
  <si>
    <t>Anticiper les investissements d’équipement qui pourraient avoir une utilité publique</t>
  </si>
  <si>
    <t>Etablir des synergies pour contribuer à l’aménagement du territoire – ADEME, 2017</t>
  </si>
  <si>
    <t>3b)</t>
  </si>
  <si>
    <r>
      <t>Participer au dispositif Alizé</t>
    </r>
    <r>
      <rPr>
        <b/>
        <vertAlign val="superscript"/>
        <sz val="11"/>
        <color rgb="FF777777"/>
        <rFont val="Calibri"/>
        <family val="2"/>
        <scheme val="minor"/>
      </rPr>
      <t>®</t>
    </r>
    <r>
      <rPr>
        <b/>
        <sz val="11"/>
        <color theme="1"/>
        <rFont val="Calibri"/>
        <family val="2"/>
        <scheme val="minor"/>
      </rPr>
      <t xml:space="preserve"> – « Actions Locales Interentreprises en Zones d’Emplois » - lancé en 1997 par Astrées</t>
    </r>
  </si>
  <si>
    <t>Participer au dispositif Pass’Compétences - lancé 2011 par l’ARD (Agence Régionale de Développement Paris Ile-de-France), le Géris (Thales) et le pôle Systematic</t>
  </si>
  <si>
    <t>SROI : Retour Social sur Investissement (Social Return On Investment) de l’ESSEC IIES</t>
  </si>
  <si>
    <t>Le coût élargi partagé – Brigitte PASQUELIN, Atemis - 2016</t>
  </si>
  <si>
    <t>Mieux connaître les besoins des populations et acteurs de chaque région et créer un créer un écosystème favorable aux alliances– Observatoire des partenariats - Le Rameau – Programme Phare,  « RSE et Partenariats » et Référentiel de co-construction territoriale</t>
  </si>
  <si>
    <t>L’Indicateur d’Interdépendance de l’Entreprise à la Biodiversité (IIEB) – ORÉE, 2006</t>
  </si>
  <si>
    <t>3c)</t>
  </si>
  <si>
    <t>Aiguiller la politique biodiversité de l’entreprise grâce à des outils pour évaluer les services rendus par les écosystèmes - WBCSD</t>
  </si>
  <si>
    <t xml:space="preserve">Système comptable formalisant les relations entre le monde vivant et l’activité de l’organisation : le modèle CARE - Richard, 2012 </t>
  </si>
  <si>
    <t>Comptabilité environnementale – méthode en coût complet / évaluation monétaire – KERING, 2011</t>
  </si>
  <si>
    <t xml:space="preserve">Thèse « Biodiversité et stratégie des organisations : construire des outils pour gérer des relations multiples et inter-temporelles ». C. Ionescu, 2016 </t>
  </si>
  <si>
    <t>Projet de thèse CIFRE ORÉE: « Evaluation des interrelations entre acteurs économiques et écosystèmes : mise en évidence de cadres d’actions à l’échelle des socio-écosystèmes »</t>
  </si>
  <si>
    <t>Outils pour approfondir l’axe 4 : Gouvernance</t>
  </si>
  <si>
    <t>4a)</t>
  </si>
  <si>
    <t>Formaliser le dialogue avec les parties prenantes en s’appuyant sur deux guides de l’ORSE et du Comité 21</t>
  </si>
  <si>
    <t>Participer à la mise en place d’une gouvernance renouvelée et équilibrée du territoire</t>
  </si>
  <si>
    <t>4b)</t>
  </si>
  <si>
    <t>Utiliser l’analyse de matérialité pour hiérarchiser les enjeux locaux</t>
  </si>
  <si>
    <r>
      <t>S’interroger sur la formalisation et l’évaluation de sa démarche d’ancrage local – retour d’expérience d’un consultant</t>
    </r>
    <r>
      <rPr>
        <sz val="11"/>
        <color theme="1"/>
        <rFont val="Calibri"/>
        <family val="2"/>
        <scheme val="minor"/>
      </rPr>
      <t xml:space="preserve"> </t>
    </r>
  </si>
  <si>
    <t xml:space="preserve">Guide de la mesure de l’impact social– Rexel Fondation et (IM)PROVE, 2015 </t>
  </si>
  <si>
    <t>Utiliser les lignes directrices du GRI G4 pour formaliser son reporting sur l’ancrage local</t>
  </si>
  <si>
    <t>Participer au projet territorial de développement durable (Agenda 21, Agenda 2030...) pour apporter la vision économique de l’entreprise </t>
  </si>
  <si>
    <t> Comment l’entreprise soutient, participe ou crée des formations dans l’objectif mutuellement profitable de construire des parcours professionnels et d’accompagner les besoins d'évolution d'emplois et de compétences sur le territoire.</t>
  </si>
  <si>
    <t>Comment l’entreprise participe à des projets de recherche externes présents sur le territoire.</t>
  </si>
  <si>
    <r>
      <t xml:space="preserve">Comment l’entreprise contribue-t-elle à l'emploi direct, indirect et induit, ainsi qu’à l’insertion professionnelle :
- Les </t>
    </r>
    <r>
      <rPr>
        <u/>
        <sz val="12"/>
        <rFont val="Gisha"/>
        <family val="2"/>
      </rPr>
      <t>emplois directs</t>
    </r>
    <r>
      <rPr>
        <sz val="12"/>
        <rFont val="Gisha"/>
        <family val="2"/>
      </rPr>
      <t xml:space="preserve"> désignent ceux directement liés à l'activité de l'entreprise sur le territoire déterminé;
- Les </t>
    </r>
    <r>
      <rPr>
        <u/>
        <sz val="12"/>
        <rFont val="Gisha"/>
        <family val="2"/>
      </rPr>
      <t>emplois indirects</t>
    </r>
    <r>
      <rPr>
        <sz val="12"/>
        <rFont val="Gisha"/>
        <family val="2"/>
      </rPr>
      <t xml:space="preserve"> désignent les emplois des fournisseurs, prestataires et sous-traitants qui fournissent les équipements, biens et services nécessaires à l'entreprise;
- Les </t>
    </r>
    <r>
      <rPr>
        <u/>
        <sz val="12"/>
        <rFont val="Gisha"/>
        <family val="2"/>
      </rPr>
      <t>emplois induits</t>
    </r>
    <r>
      <rPr>
        <sz val="12"/>
        <rFont val="Gisha"/>
        <family val="2"/>
      </rPr>
      <t xml:space="preserve"> désignent les emplois soutenus par la consommation des familles de salariés sur leur territoire de résidence ainsi que les achats des administrations publiques permis par la fiscalité locale versée par l'entreprise.</t>
    </r>
  </si>
  <si>
    <t>Comment l'entreprise inscrit-elle sa chaine de valeur dans le territoire.</t>
  </si>
  <si>
    <t>Comment l’entreprise participe-t-elle à l'aménagement du territoire.</t>
  </si>
  <si>
    <t>Comment l’entreprise redistribue-t-elle la valeur créée par ses activités, en dehors des impôts obligatoires, notamment en soutenant des activités sociales, environnementales, culturelles, sportives, caritatives, etc.</t>
  </si>
  <si>
    <t>Comment l’entreprise identifie et mobilise les acteurs parties prenantes de son ancrage local.</t>
  </si>
  <si>
    <t>Comment l’entreprise pilote-t-elle son ancrage local ; quelles sont les passerelles avec sa politique RSE qui garantissent la durabilité de ses actions.</t>
  </si>
  <si>
    <t> Comment l’entreprise cherche à faire évoluer son modèle économique vers plus de durabilité en s’adaptant aux ressources et besoins du territoire ou en créant des synergies avec des acteurs du territoire.</t>
  </si>
  <si>
    <t xml:space="preserve">Contribution à la préservation, restauration et valorisation des ressources environnementales locales </t>
  </si>
  <si>
    <t>Outils pour approfondir l’axe 1 : Stratégies d'innovation et de marché</t>
  </si>
  <si>
    <r>
      <rPr>
        <b/>
        <sz val="12"/>
        <rFont val="Gisha"/>
        <family val="2"/>
      </rPr>
      <t>1b.</t>
    </r>
    <r>
      <rPr>
        <sz val="12"/>
        <rFont val="Gisha"/>
        <family val="2"/>
      </rPr>
      <t xml:space="preserve"> Si oui, quelle est la part du chiffre d'affaires hors taxes ou du résultat donné à ces organismes ?</t>
    </r>
  </si>
  <si>
    <t>Échanges de flux d'énergie ou d'eau</t>
  </si>
  <si>
    <t>Échanges de flux de matières</t>
  </si>
  <si>
    <t>Spécificité ? (si développement international)</t>
  </si>
  <si>
    <r>
      <t xml:space="preserve">12. </t>
    </r>
    <r>
      <rPr>
        <sz val="12"/>
        <color theme="5" tint="-0.499984740745262"/>
        <rFont val="Gisha"/>
        <family val="2"/>
      </rPr>
      <t xml:space="preserve">L'entreprise a-t-elle mis en place des partenariats volontaires avec des organismes oeuvrant pour l'emploi (Pôle Emploi, APEC, missions locales, associations d'insertion locale...) ? </t>
    </r>
  </si>
  <si>
    <r>
      <t xml:space="preserve">14. </t>
    </r>
    <r>
      <rPr>
        <sz val="12"/>
        <color theme="5" tint="-0.499984740745262"/>
        <rFont val="Gisha"/>
        <family val="2"/>
      </rPr>
      <t>L'entreprise participe-t-elle ou soutient-elle la création ou la relocalisation / réintégration d'une partie de sa chaîne de valeur sur son territoire ?</t>
    </r>
  </si>
  <si>
    <t>Non étudié</t>
  </si>
  <si>
    <t>Comment l’entreprise participe-t-elle à la préservation, restauration et valorisation des ressources environnementales du territoire notamment à travers le recyclage et les énergies renouvelables.</t>
  </si>
  <si>
    <r>
      <rPr>
        <b/>
        <sz val="12"/>
        <color theme="6" tint="-0.499984740745262"/>
        <rFont val="Gisha"/>
        <family val="2"/>
      </rPr>
      <t>24b.</t>
    </r>
    <r>
      <rPr>
        <sz val="12"/>
        <color theme="6" tint="-0.499984740745262"/>
        <rFont val="Gisha"/>
        <family val="2"/>
      </rPr>
      <t xml:space="preserve"> Si oui, quelle part les énergies renouvelables représente-t-elle dans la consommation propre globale de l'entreprise ? </t>
    </r>
  </si>
  <si>
    <t>Répond-elle aux attentes et intérêts de ses parties prenantes identifiées ?</t>
  </si>
  <si>
    <t>Collectivités locales (élus et techniciens)</t>
  </si>
  <si>
    <t>Pas de connaissances des politiques territoriales / stratégies du territoire</t>
  </si>
  <si>
    <t>Connaissance de ces politiques / stratégies mais pas d'action et /ou pas concerné</t>
  </si>
  <si>
    <t>Mise en place des projets qui rentrent dans ces politiques territoriales / stratégies du territoire</t>
  </si>
  <si>
    <t>Voir les conditions générales d'utilisation</t>
  </si>
  <si>
    <r>
      <rPr>
        <b/>
        <sz val="14"/>
        <color theme="4"/>
        <rFont val="Calibri"/>
        <family val="2"/>
        <scheme val="minor"/>
      </rPr>
      <t xml:space="preserve">Conditions générales d’utilisation de l’Indicateur d’Interdépendance des Entreprises à leur(s) Territoire(s) (IIET)
</t>
    </r>
    <r>
      <rPr>
        <b/>
        <sz val="11"/>
        <color theme="4"/>
        <rFont val="Calibri"/>
        <family val="2"/>
        <scheme val="minor"/>
      </rPr>
      <t>1. Identification du donneur de Licence</t>
    </r>
    <r>
      <rPr>
        <sz val="11"/>
        <color theme="1"/>
        <rFont val="Calibri"/>
        <family val="2"/>
        <scheme val="minor"/>
      </rPr>
      <t xml:space="preserve">
ORÉE, association de droit local, numéro SIRET 390 275 303 00050 dont le siège social est situé à Strasbourg 67000, 7 rue Goethe, déclarée à la CNIL sous le numéro de dossier 632996.
</t>
    </r>
    <r>
      <rPr>
        <b/>
        <sz val="11"/>
        <color theme="4"/>
        <rFont val="Calibri"/>
        <family val="2"/>
        <scheme val="minor"/>
      </rPr>
      <t>2. Objet</t>
    </r>
    <r>
      <rPr>
        <sz val="11"/>
        <color theme="1"/>
        <rFont val="Calibri"/>
        <family val="2"/>
        <scheme val="minor"/>
      </rPr>
      <t xml:space="preserve">
Les présentes conditions d’utilisation, ci-après dénommées les « Conditions Générales d’Utilisation » de l’Indicateur d’Interdépendance des Entreprises à leur(s) Territoire(s) (IIET) ont pour objet de définir ses modalités et conditions d’utilisations.
L’Indicateur d’Interdépendance des Entreprises à leur(s) Territoire(s) (IIET) est un fichier Excel©, téléchargeable librement sur le site d’ORÉE (www.orr.org), qui permet à l’Utilisateur d’évaluer sa démarche d’ancrage local et de trouver des pistes pour l’améliorer. Il a été réalisé par ORÉE – 42, rue du Faubourg Poissonnière - 75010 Paris, en collaboration avec plusieurs de ses membres dans le cadre du Groupe de Travail Ancrage Local des Entreprises.
</t>
    </r>
    <r>
      <rPr>
        <b/>
        <sz val="11"/>
        <color theme="4"/>
        <rFont val="Calibri"/>
        <family val="2"/>
        <scheme val="minor"/>
      </rPr>
      <t>3. Acceptation et modification</t>
    </r>
    <r>
      <rPr>
        <sz val="11"/>
        <color theme="1"/>
        <rFont val="Calibri"/>
        <family val="2"/>
        <scheme val="minor"/>
      </rPr>
      <t xml:space="preserve">
Toute utilisation de l’Indicateur d’Interdépendance des Entreprises à leur(s) Territoire(s) (IIET) implique nécessairement et automatiquement l’acceptation par l’Utilisateur des Conditions Générales d’Utilisation ainsi que d’éventuelles modifications ultérieures sans aucune autre formalité. Tout non-respect des Conditions Générales d’Utilisation entraîne la responsabilité de l’Utilisateur. L’Utilisateur s’engage à avoir les capacités et performances techniques et disposer de tous matériels et logiciels nécessaires à l’utilisation de l’Indicateur d’Interdépendance des Entreprises à leur(s) Territoire(s) (IIET).
</t>
    </r>
    <r>
      <rPr>
        <b/>
        <sz val="11"/>
        <color theme="4"/>
        <rFont val="Calibri"/>
        <family val="2"/>
        <scheme val="minor"/>
      </rPr>
      <t>4. Droits de propriété intellectuelle</t>
    </r>
    <r>
      <rPr>
        <sz val="11"/>
        <color theme="1"/>
        <rFont val="Calibri"/>
        <family val="2"/>
        <scheme val="minor"/>
      </rPr>
      <t xml:space="preserve">
Le présent fichier Excel© constitue une oeuvre dont ORÉE est l’auteur au sens des articles L. 111.1 et suivants du Code de la propriété intellectuelle.
Les photographies, textes, slogans, dessins, images, séquences animées sonores ou non ainsi que toutes oeuvres intégrés dans le présent fichier Excel© sont la propriété d’ORÉE.
Les reproductions, sur un support papier ou informatique, dudit fichier et des oeuvres qui y sont reproduits sont autorisées sous réserve qu'elles soient strictement réservées à un usage personnel excluant tout usage à des fins publicitaires et/ou commerciales et/ou qu'elles soient conformes aux dispositions de l'article L122-5 du Code de la propriété intellectuelle.
À l'exception des dispositions ci-dessus, toute reproduction, représentation, utilisation ou modification, par quelque procédé que ce soit et sur quelque support que ce soit, de tout ou partie du site, de tout ou partie des différentes oeuvres qui le composent, sans avoir obtenu l'autorisation préalable d’ORÉE et sans citer la source est strictement interdite et constitue un délit de contrefaçon puni de trois ans d'emprisonnement et de 300.000 euros d'amende.
</t>
    </r>
    <r>
      <rPr>
        <b/>
        <sz val="11"/>
        <color theme="4"/>
        <rFont val="Calibri"/>
        <family val="2"/>
        <scheme val="minor"/>
      </rPr>
      <t>5. Données personnelles et autres de données</t>
    </r>
    <r>
      <rPr>
        <sz val="11"/>
        <color theme="1"/>
        <rFont val="Calibri"/>
        <family val="2"/>
        <scheme val="minor"/>
      </rPr>
      <t xml:space="preserve">
L’Indicateur d’Interdépendance des Entreprises à leur(s) Territoire(s) (IIET) étant une auto-évaluation, l’Utilisateur détermine lui-même la divulgation de ces données. ORÉE n’a pas de droit de regard sur ces données.
</t>
    </r>
    <r>
      <rPr>
        <b/>
        <sz val="11"/>
        <color theme="4"/>
        <rFont val="Calibri"/>
        <family val="2"/>
        <scheme val="minor"/>
      </rPr>
      <t>6. Garanties</t>
    </r>
    <r>
      <rPr>
        <sz val="11"/>
        <color theme="1"/>
        <rFont val="Calibri"/>
        <family val="2"/>
        <scheme val="minor"/>
      </rPr>
      <t xml:space="preserve">
L’Utilisateur s’engage à garantir ORÉE contre toute action qui serait engagée à son encontre, ou toute plainte qui serait déposée contre elle, y compris par un tiers, du fait de l’utilisation de l’Indicateur d’Interdépendance des Entreprises à leur(s) Territoire(s) (IIET) dans des conditions qui ne seraient pas
conformes aux présentes Conditions Générales d’Utilisation. Cette garantie couvre toute somme qu’ORÉE serait tenue de verser à quelque titre que ce soit, y compris les honoraires d'avocat et frais de justice reconnus ou prononcés. L'utilisation de l’Indicateur d’Interdépendance des Entreprises à leur(s) Territoire(s) (IIET) n'est assortie d'aucune garantie quelle qu'elle soit.
</t>
    </r>
    <r>
      <rPr>
        <b/>
        <sz val="11"/>
        <color theme="4"/>
        <rFont val="Calibri"/>
        <family val="2"/>
        <scheme val="minor"/>
      </rPr>
      <t>7. Responsabilité de l’ORÉE</t>
    </r>
    <r>
      <rPr>
        <sz val="11"/>
        <color theme="1"/>
        <rFont val="Calibri"/>
        <family val="2"/>
        <scheme val="minor"/>
      </rPr>
      <t xml:space="preserve">
En aucun cas, ORÉE ne pourra être tenue responsable de quelque dommage direct, immatériel et/ou indirect que ce soit, et notamment pertes de profit, pertes de bénéfice, pertes de données, pertes d’exploitation de l’Indicateur d’Interdépendance des Entreprises à leur(s) Territoire(s) (IIET).
</t>
    </r>
    <r>
      <rPr>
        <b/>
        <sz val="11"/>
        <color theme="4"/>
        <rFont val="Calibri"/>
        <family val="2"/>
        <scheme val="minor"/>
      </rPr>
      <t>8. Loi applicable et attribution de juridiction</t>
    </r>
    <r>
      <rPr>
        <sz val="11"/>
        <color theme="1"/>
        <rFont val="Calibri"/>
        <family val="2"/>
        <scheme val="minor"/>
      </rPr>
      <t xml:space="preserve">
Le présent contrat est régi par le droit français. Tout différend relatif à la validité, à l’interprétation, à l’exécution ou à la résiliation des présentes règles sera soumis à la juridiction compétente.
</t>
    </r>
    <r>
      <rPr>
        <b/>
        <sz val="11"/>
        <color theme="4"/>
        <rFont val="Calibri"/>
        <family val="2"/>
        <scheme val="minor"/>
      </rPr>
      <t>9. Crédits et réalisation</t>
    </r>
    <r>
      <rPr>
        <sz val="11"/>
        <color theme="1"/>
        <rFont val="Calibri"/>
        <family val="2"/>
        <scheme val="minor"/>
      </rPr>
      <t xml:space="preserve">
Crédits et réalisation : ORÉE</t>
    </r>
  </si>
  <si>
    <t>Budget = dépenses hors impôts (achats + salaires)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</si>
</sst>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2" x14ac:knownFonts="1">
    <font>
      <sz val="11"/>
      <color theme="1"/>
      <name val="Calibri"/>
      <family val="2"/>
      <scheme val="minor"/>
    </font>
    <font>
      <sz val="11"/>
      <color rgb="FF075E67"/>
      <name val="Calibri"/>
      <family val="2"/>
      <scheme val="minor"/>
    </font>
    <font>
      <sz val="11"/>
      <color theme="4"/>
      <name val="Calibri"/>
      <family val="2"/>
      <scheme val="minor"/>
    </font>
    <font>
      <b/>
      <sz val="11"/>
      <color theme="4"/>
      <name val="Calibri"/>
      <family val="2"/>
      <scheme val="minor"/>
    </font>
    <font>
      <sz val="11"/>
      <name val="Calibri"/>
      <family val="2"/>
      <scheme val="minor"/>
    </font>
    <font>
      <b/>
      <sz val="11"/>
      <color rgb="FF075E67"/>
      <name val="Calibri"/>
      <family val="2"/>
      <scheme val="minor"/>
    </font>
    <font>
      <b/>
      <sz val="11"/>
      <color rgb="FFEE8E00"/>
      <name val="Calibri"/>
      <family val="2"/>
      <scheme val="minor"/>
    </font>
    <font>
      <sz val="11"/>
      <color theme="1"/>
      <name val="Calibri"/>
      <family val="2"/>
      <scheme val="minor"/>
    </font>
    <font>
      <b/>
      <sz val="11"/>
      <color theme="1"/>
      <name val="Calibri"/>
      <family val="2"/>
      <scheme val="minor"/>
    </font>
    <font>
      <b/>
      <i/>
      <sz val="11"/>
      <color theme="4"/>
      <name val="Calibri"/>
      <family val="2"/>
      <scheme val="minor"/>
    </font>
    <font>
      <b/>
      <sz val="12"/>
      <color theme="0"/>
      <name val="Calibri"/>
      <family val="2"/>
      <scheme val="minor"/>
    </font>
    <font>
      <sz val="11"/>
      <color theme="7" tint="-0.499984740745262"/>
      <name val="Calibri"/>
      <family val="2"/>
      <scheme val="minor"/>
    </font>
    <font>
      <i/>
      <sz val="11"/>
      <color theme="4"/>
      <name val="Calibri"/>
      <family val="2"/>
      <scheme val="minor"/>
    </font>
    <font>
      <sz val="10"/>
      <color theme="4"/>
      <name val="Calibri"/>
      <family val="2"/>
      <scheme val="minor"/>
    </font>
    <font>
      <b/>
      <sz val="10"/>
      <color theme="0"/>
      <name val="Calibri"/>
      <family val="2"/>
      <scheme val="minor"/>
    </font>
    <font>
      <sz val="10"/>
      <color theme="1"/>
      <name val="Calibri"/>
      <family val="2"/>
      <scheme val="minor"/>
    </font>
    <font>
      <sz val="10"/>
      <color theme="0"/>
      <name val="Calibri"/>
      <family val="2"/>
      <scheme val="minor"/>
    </font>
    <font>
      <b/>
      <sz val="10"/>
      <color theme="4"/>
      <name val="Calibri"/>
      <family val="2"/>
      <scheme val="minor"/>
    </font>
    <font>
      <b/>
      <sz val="10"/>
      <color rgb="FF075E67"/>
      <name val="Calibri"/>
      <family val="2"/>
      <scheme val="minor"/>
    </font>
    <font>
      <b/>
      <sz val="10"/>
      <color theme="7" tint="-0.499984740745262"/>
      <name val="Calibri"/>
      <family val="2"/>
      <scheme val="minor"/>
    </font>
    <font>
      <sz val="14"/>
      <name val="Calibri"/>
      <family val="2"/>
      <scheme val="minor"/>
    </font>
    <font>
      <u/>
      <sz val="11"/>
      <color theme="10"/>
      <name val="Calibri"/>
      <family val="2"/>
      <scheme val="minor"/>
    </font>
    <font>
      <u/>
      <sz val="11"/>
      <name val="Calibri"/>
      <family val="2"/>
      <scheme val="minor"/>
    </font>
    <font>
      <b/>
      <sz val="18"/>
      <color theme="4"/>
      <name val="Calibri"/>
      <family val="2"/>
      <scheme val="minor"/>
    </font>
    <font>
      <b/>
      <sz val="11"/>
      <color rgb="FFFF0000"/>
      <name val="Calibri"/>
      <family val="2"/>
      <scheme val="minor"/>
    </font>
    <font>
      <sz val="11"/>
      <color theme="1"/>
      <name val="Calibri"/>
      <family val="2"/>
    </font>
    <font>
      <sz val="11"/>
      <color theme="8" tint="-0.499984740745262"/>
      <name val="Calibri"/>
      <family val="2"/>
      <scheme val="minor"/>
    </font>
    <font>
      <b/>
      <sz val="16"/>
      <color theme="8" tint="-0.499984740745262"/>
      <name val="Calibri"/>
      <family val="2"/>
      <scheme val="minor"/>
    </font>
    <font>
      <b/>
      <sz val="11"/>
      <color theme="8" tint="-0.499984740745262"/>
      <name val="Calibri"/>
      <family val="2"/>
      <scheme val="minor"/>
    </font>
    <font>
      <b/>
      <sz val="16"/>
      <color rgb="FFFFFFFF"/>
      <name val="Calibri"/>
      <family val="2"/>
      <scheme val="minor"/>
    </font>
    <font>
      <b/>
      <sz val="11"/>
      <color rgb="FF046A17"/>
      <name val="Calibri"/>
      <family val="2"/>
      <scheme val="minor"/>
    </font>
    <font>
      <sz val="11"/>
      <color rgb="FF046A17"/>
      <name val="Calibri"/>
      <family val="2"/>
      <scheme val="minor"/>
    </font>
    <font>
      <b/>
      <sz val="11"/>
      <color theme="5" tint="-0.499984740745262"/>
      <name val="Calibri"/>
      <family val="2"/>
      <scheme val="minor"/>
    </font>
    <font>
      <sz val="11"/>
      <color theme="5" tint="-0.499984740745262"/>
      <name val="Calibri"/>
      <family val="2"/>
      <scheme val="minor"/>
    </font>
    <font>
      <sz val="11"/>
      <name val="Calibri"/>
      <family val="2"/>
    </font>
    <font>
      <b/>
      <sz val="11"/>
      <color theme="6" tint="-0.499984740745262"/>
      <name val="Calibri"/>
      <family val="2"/>
      <scheme val="minor"/>
    </font>
    <font>
      <i/>
      <sz val="9"/>
      <color theme="1"/>
      <name val="Calibri"/>
      <family val="2"/>
      <scheme val="minor"/>
    </font>
    <font>
      <b/>
      <sz val="10"/>
      <color theme="1"/>
      <name val="Calibri"/>
      <family val="2"/>
      <scheme val="minor"/>
    </font>
    <font>
      <b/>
      <sz val="10"/>
      <color theme="5" tint="-0.499984740745262"/>
      <name val="Calibri"/>
      <family val="2"/>
      <scheme val="minor"/>
    </font>
    <font>
      <sz val="10"/>
      <name val="Calibri"/>
      <family val="2"/>
      <scheme val="minor"/>
    </font>
    <font>
      <b/>
      <sz val="10"/>
      <name val="Calibri"/>
      <family val="2"/>
      <scheme val="minor"/>
    </font>
    <font>
      <b/>
      <sz val="10"/>
      <color theme="6" tint="-0.499984740745262"/>
      <name val="Calibri"/>
      <family val="2"/>
      <scheme val="minor"/>
    </font>
    <font>
      <sz val="11"/>
      <color theme="1"/>
      <name val="Tahoma"/>
      <family val="2"/>
    </font>
    <font>
      <b/>
      <sz val="22"/>
      <color theme="5"/>
      <name val="Tahoma"/>
      <family val="2"/>
    </font>
    <font>
      <b/>
      <sz val="16"/>
      <name val="Tahoma"/>
      <family val="2"/>
    </font>
    <font>
      <sz val="11"/>
      <name val="Tahoma"/>
      <family val="2"/>
    </font>
    <font>
      <sz val="11"/>
      <color theme="3"/>
      <name val="Tahoma"/>
      <family val="2"/>
    </font>
    <font>
      <sz val="16"/>
      <color theme="0" tint="-0.499984740745262"/>
      <name val="Tahoma"/>
      <family val="2"/>
    </font>
    <font>
      <sz val="11"/>
      <color theme="0" tint="-0.499984740745262"/>
      <name val="Tahoma"/>
      <family val="2"/>
    </font>
    <font>
      <sz val="16"/>
      <color theme="1"/>
      <name val="Tahoma"/>
      <family val="2"/>
    </font>
    <font>
      <b/>
      <i/>
      <sz val="16"/>
      <color theme="4"/>
      <name val="Tahoma"/>
      <family val="2"/>
    </font>
    <font>
      <sz val="11"/>
      <color rgb="FFFF0000"/>
      <name val="Tahoma"/>
      <family val="2"/>
    </font>
    <font>
      <b/>
      <sz val="11"/>
      <color theme="1"/>
      <name val="Tahoma"/>
      <family val="2"/>
    </font>
    <font>
      <b/>
      <sz val="18"/>
      <color theme="5"/>
      <name val="Tahoma"/>
      <family val="2"/>
    </font>
    <font>
      <sz val="11"/>
      <name val="Gisha"/>
      <family val="2"/>
    </font>
    <font>
      <sz val="12"/>
      <name val="Gisha"/>
      <family val="2"/>
    </font>
    <font>
      <sz val="14"/>
      <name val="Gisha"/>
      <family val="2"/>
    </font>
    <font>
      <b/>
      <sz val="14"/>
      <color theme="8" tint="-0.249977111117893"/>
      <name val="Gisha"/>
      <family val="2"/>
    </font>
    <font>
      <sz val="11"/>
      <color theme="1"/>
      <name val="Gisha"/>
      <family val="2"/>
    </font>
    <font>
      <sz val="24"/>
      <color theme="1"/>
      <name val="Tahoma"/>
      <family val="2"/>
    </font>
    <font>
      <b/>
      <sz val="24"/>
      <color theme="8" tint="-0.499984740745262"/>
      <name val="Gisha"/>
      <family val="2"/>
    </font>
    <font>
      <sz val="24"/>
      <color theme="8" tint="-0.249977111117893"/>
      <name val="Tahoma"/>
      <family val="2"/>
    </font>
    <font>
      <b/>
      <sz val="12"/>
      <name val="Gisha"/>
      <family val="2"/>
    </font>
    <font>
      <b/>
      <sz val="12"/>
      <color theme="8" tint="-0.249977111117893"/>
      <name val="Gisha"/>
      <family val="2"/>
    </font>
    <font>
      <b/>
      <sz val="12"/>
      <color theme="8" tint="-0.499984740745262"/>
      <name val="Gisha"/>
      <family val="2"/>
    </font>
    <font>
      <b/>
      <sz val="12"/>
      <color theme="6" tint="-0.249977111117893"/>
      <name val="Gisha"/>
      <family val="2"/>
    </font>
    <font>
      <sz val="24"/>
      <color theme="6" tint="-0.249977111117893"/>
      <name val="Tahoma"/>
      <family val="2"/>
    </font>
    <font>
      <b/>
      <sz val="12"/>
      <color theme="9" tint="-0.499984740745262"/>
      <name val="Gisha"/>
      <family val="2"/>
    </font>
    <font>
      <b/>
      <sz val="16"/>
      <color theme="6" tint="-0.499984740745262"/>
      <name val="Gisha"/>
      <family val="2"/>
    </font>
    <font>
      <sz val="11"/>
      <color theme="6" tint="-0.499984740745262"/>
      <name val="Tahoma"/>
      <family val="2"/>
    </font>
    <font>
      <b/>
      <sz val="11"/>
      <name val="Gisha"/>
      <family val="2"/>
    </font>
    <font>
      <b/>
      <sz val="11"/>
      <color rgb="FFFF0000"/>
      <name val="Gisha"/>
      <family val="2"/>
    </font>
    <font>
      <b/>
      <sz val="11"/>
      <color rgb="FF075E67"/>
      <name val="Gisha"/>
      <family val="2"/>
    </font>
    <font>
      <b/>
      <i/>
      <sz val="11"/>
      <color theme="4"/>
      <name val="Gisha"/>
      <family val="2"/>
    </font>
    <font>
      <b/>
      <sz val="11"/>
      <color theme="4"/>
      <name val="Gisha"/>
      <family val="2"/>
    </font>
    <font>
      <sz val="11"/>
      <color theme="8" tint="-0.499984740745262"/>
      <name val="Gisha"/>
      <family val="2"/>
    </font>
    <font>
      <b/>
      <sz val="11"/>
      <color theme="1"/>
      <name val="Gisha"/>
      <family val="2"/>
    </font>
    <font>
      <sz val="11"/>
      <color theme="7" tint="-0.499984740745262"/>
      <name val="Gisha"/>
      <family val="2"/>
    </font>
    <font>
      <i/>
      <sz val="11"/>
      <color theme="4"/>
      <name val="Gisha"/>
      <family val="2"/>
    </font>
    <font>
      <b/>
      <sz val="16"/>
      <color theme="8" tint="-0.499984740745262"/>
      <name val="Gisha"/>
      <family val="2"/>
    </font>
    <font>
      <sz val="11"/>
      <color rgb="FFFF0000"/>
      <name val="Gisha"/>
      <family val="2"/>
    </font>
    <font>
      <b/>
      <sz val="16"/>
      <color rgb="FFFFFFFF"/>
      <name val="Gisha"/>
      <family val="2"/>
    </font>
    <font>
      <b/>
      <sz val="20"/>
      <color theme="3" tint="0.39997558519241921"/>
      <name val="Gisha"/>
      <family val="2"/>
    </font>
    <font>
      <b/>
      <sz val="18"/>
      <color theme="4"/>
      <name val="Gisha"/>
      <family val="2"/>
    </font>
    <font>
      <b/>
      <sz val="12"/>
      <color theme="0"/>
      <name val="Gisha"/>
      <family val="2"/>
    </font>
    <font>
      <sz val="11"/>
      <color theme="4"/>
      <name val="Gisha"/>
      <family val="2"/>
    </font>
    <font>
      <b/>
      <sz val="11"/>
      <color rgb="FFEE8E00"/>
      <name val="Gisha"/>
      <family val="2"/>
    </font>
    <font>
      <b/>
      <sz val="11"/>
      <color theme="8" tint="-0.499984740745262"/>
      <name val="Gisha"/>
      <family val="2"/>
    </font>
    <font>
      <sz val="11"/>
      <color rgb="FF075E67"/>
      <name val="Gisha"/>
      <family val="2"/>
    </font>
    <font>
      <u/>
      <sz val="11"/>
      <name val="Gisha"/>
      <family val="2"/>
    </font>
    <font>
      <b/>
      <sz val="14"/>
      <color theme="6" tint="-0.249977111117893"/>
      <name val="Gisha"/>
      <family val="2"/>
    </font>
    <font>
      <sz val="10"/>
      <color theme="1"/>
      <name val="Gisha"/>
      <family val="2"/>
    </font>
    <font>
      <sz val="10"/>
      <name val="Gisha"/>
      <family val="2"/>
    </font>
    <font>
      <b/>
      <sz val="12"/>
      <color theme="1"/>
      <name val="Gisha"/>
      <family val="2"/>
    </font>
    <font>
      <sz val="12"/>
      <color theme="1"/>
      <name val="Gisha"/>
      <family val="2"/>
    </font>
    <font>
      <u/>
      <sz val="12"/>
      <name val="Gisha"/>
      <family val="2"/>
    </font>
    <font>
      <b/>
      <sz val="11"/>
      <color rgb="FF046A17"/>
      <name val="Gisha"/>
      <family val="2"/>
    </font>
    <font>
      <sz val="11"/>
      <color theme="5" tint="-0.499984740745262"/>
      <name val="Gisha"/>
      <family val="2"/>
    </font>
    <font>
      <sz val="12"/>
      <color theme="6" tint="-0.499984740745262"/>
      <name val="Gisha"/>
      <family val="2"/>
    </font>
    <font>
      <sz val="12"/>
      <color theme="5" tint="-0.499984740745262"/>
      <name val="Gisha"/>
      <family val="2"/>
    </font>
    <font>
      <b/>
      <sz val="12"/>
      <color theme="5" tint="-0.499984740745262"/>
      <name val="Gisha"/>
      <family val="2"/>
    </font>
    <font>
      <u/>
      <sz val="12"/>
      <color theme="5" tint="-0.499984740745262"/>
      <name val="Gisha"/>
      <family val="2"/>
    </font>
    <font>
      <b/>
      <sz val="12"/>
      <color rgb="FF075E67"/>
      <name val="Gisha"/>
      <family val="2"/>
    </font>
    <font>
      <i/>
      <sz val="12"/>
      <name val="Gisha"/>
      <family val="2"/>
    </font>
    <font>
      <sz val="12"/>
      <color theme="8" tint="-0.249977111117893"/>
      <name val="Gisha"/>
      <family val="2"/>
    </font>
    <font>
      <b/>
      <sz val="12"/>
      <color theme="6" tint="-0.499984740745262"/>
      <name val="Gisha"/>
      <family val="2"/>
    </font>
    <font>
      <b/>
      <sz val="12"/>
      <color rgb="FFFF0000"/>
      <name val="Gisha"/>
      <family val="2"/>
    </font>
    <font>
      <b/>
      <sz val="12"/>
      <color theme="9" tint="-0.249977111117893"/>
      <name val="Gisha"/>
      <family val="2"/>
    </font>
    <font>
      <b/>
      <sz val="12"/>
      <color rgb="FF046A17"/>
      <name val="Gisha"/>
      <family val="2"/>
    </font>
    <font>
      <b/>
      <i/>
      <sz val="12"/>
      <color theme="4"/>
      <name val="Gisha"/>
      <family val="2"/>
    </font>
    <font>
      <sz val="12"/>
      <color theme="8" tint="-0.499984740745262"/>
      <name val="Gisha"/>
      <family val="2"/>
    </font>
    <font>
      <sz val="12"/>
      <color rgb="FF046A17"/>
      <name val="Gisha"/>
      <family val="2"/>
    </font>
    <font>
      <sz val="12"/>
      <color theme="9" tint="-0.249977111117893"/>
      <name val="Gisha"/>
      <family val="2"/>
    </font>
    <font>
      <u/>
      <sz val="12"/>
      <color theme="6" tint="-0.499984740745262"/>
      <name val="Gisha"/>
      <family val="2"/>
    </font>
    <font>
      <i/>
      <sz val="12"/>
      <color theme="4"/>
      <name val="Gisha"/>
      <family val="2"/>
    </font>
    <font>
      <b/>
      <sz val="12"/>
      <color rgb="FFFFFFFF"/>
      <name val="Gisha"/>
      <family val="2"/>
    </font>
    <font>
      <b/>
      <sz val="12"/>
      <color theme="4"/>
      <name val="Gisha"/>
      <family val="2"/>
    </font>
    <font>
      <b/>
      <sz val="12"/>
      <color theme="4" tint="-0.249977111117893"/>
      <name val="Gisha"/>
      <family val="2"/>
    </font>
    <font>
      <sz val="12"/>
      <color theme="4"/>
      <name val="Gisha"/>
      <family val="2"/>
    </font>
    <font>
      <b/>
      <sz val="12"/>
      <color rgb="FFEE8E00"/>
      <name val="Gisha"/>
      <family val="2"/>
    </font>
    <font>
      <sz val="12"/>
      <color rgb="FF075E67"/>
      <name val="Gisha"/>
      <family val="2"/>
    </font>
    <font>
      <sz val="12"/>
      <color theme="9" tint="-0.499984740745262"/>
      <name val="Gisha"/>
      <family val="2"/>
    </font>
    <font>
      <b/>
      <sz val="11"/>
      <color theme="0"/>
      <name val="Gisha"/>
      <family val="2"/>
    </font>
    <font>
      <sz val="12"/>
      <color theme="6" tint="-0.249977111117893"/>
      <name val="Gisha"/>
      <family val="2"/>
    </font>
    <font>
      <u/>
      <sz val="12"/>
      <color theme="9" tint="-0.499984740745262"/>
      <name val="Gisha"/>
      <family val="2"/>
    </font>
    <font>
      <u/>
      <sz val="12"/>
      <color theme="6" tint="-0.249977111117893"/>
      <name val="Gisha"/>
      <family val="2"/>
    </font>
    <font>
      <b/>
      <sz val="11"/>
      <color theme="7"/>
      <name val="Gisha"/>
      <family val="2"/>
    </font>
    <font>
      <sz val="11"/>
      <color theme="7"/>
      <name val="Gisha"/>
      <family val="2"/>
    </font>
    <font>
      <b/>
      <u/>
      <sz val="11"/>
      <color theme="8"/>
      <name val="Gisha"/>
      <family val="2"/>
    </font>
    <font>
      <b/>
      <sz val="11"/>
      <color theme="8"/>
      <name val="Gisha"/>
      <family val="2"/>
    </font>
    <font>
      <b/>
      <sz val="11"/>
      <color theme="5"/>
      <name val="Gisha"/>
      <family val="2"/>
    </font>
    <font>
      <b/>
      <sz val="11"/>
      <color theme="6"/>
      <name val="Gisha"/>
      <family val="2"/>
    </font>
    <font>
      <b/>
      <u/>
      <sz val="11"/>
      <color theme="5"/>
      <name val="Gisha"/>
      <family val="2"/>
    </font>
    <font>
      <b/>
      <sz val="11"/>
      <color theme="9" tint="-0.249977111117893"/>
      <name val="Gisha"/>
      <family val="2"/>
    </font>
    <font>
      <sz val="11"/>
      <color theme="7" tint="-0.249977111117893"/>
      <name val="Gisha"/>
      <family val="2"/>
    </font>
    <font>
      <b/>
      <u/>
      <sz val="11"/>
      <color rgb="FF92D050"/>
      <name val="Gisha"/>
      <family val="2"/>
    </font>
    <font>
      <b/>
      <sz val="11"/>
      <color rgb="FF92D050"/>
      <name val="Gisha"/>
      <family val="2"/>
    </font>
    <font>
      <b/>
      <u/>
      <sz val="11"/>
      <color theme="9" tint="-0.249977111117893"/>
      <name val="Gisha"/>
      <family val="2"/>
    </font>
    <font>
      <sz val="11"/>
      <color rgb="FF0B8D9A"/>
      <name val="Gisha"/>
      <family val="2"/>
    </font>
    <font>
      <sz val="12"/>
      <color theme="7" tint="-0.499984740745262"/>
      <name val="Gisha"/>
      <family val="2"/>
    </font>
    <font>
      <sz val="8"/>
      <color theme="1"/>
      <name val="Gisha"/>
      <family val="2"/>
    </font>
    <font>
      <b/>
      <sz val="8"/>
      <color theme="9" tint="-0.249977111117893"/>
      <name val="Gisha"/>
      <family val="2"/>
    </font>
    <font>
      <b/>
      <u/>
      <sz val="8"/>
      <color theme="6"/>
      <name val="Gisha"/>
      <family val="2"/>
    </font>
    <font>
      <sz val="8"/>
      <color theme="1"/>
      <name val="Calibri"/>
      <family val="2"/>
      <scheme val="minor"/>
    </font>
    <font>
      <b/>
      <sz val="8"/>
      <color theme="0"/>
      <name val="Gisha"/>
      <family val="2"/>
    </font>
    <font>
      <b/>
      <sz val="8"/>
      <color theme="7"/>
      <name val="Gisha"/>
      <family val="2"/>
    </font>
    <font>
      <b/>
      <sz val="11"/>
      <color theme="0"/>
      <name val="Calibri"/>
      <family val="2"/>
      <scheme val="minor"/>
    </font>
    <font>
      <sz val="11"/>
      <color theme="0"/>
      <name val="Calibri"/>
      <family val="2"/>
      <scheme val="minor"/>
    </font>
    <font>
      <sz val="12"/>
      <color theme="0"/>
      <name val="Gisha"/>
      <family val="2"/>
    </font>
    <font>
      <i/>
      <sz val="12"/>
      <color theme="9" tint="-0.499984740745262"/>
      <name val="Gisha"/>
      <family val="2"/>
    </font>
    <font>
      <b/>
      <sz val="14"/>
      <color theme="0"/>
      <name val="Gisha"/>
      <family val="2"/>
    </font>
    <font>
      <sz val="14"/>
      <color rgb="FFF7FFFB"/>
      <name val="Calibri"/>
      <family val="2"/>
      <scheme val="minor"/>
    </font>
    <font>
      <sz val="12"/>
      <color rgb="FFA6A6A6"/>
      <name val="Calibri Light"/>
      <family val="2"/>
    </font>
    <font>
      <b/>
      <sz val="11"/>
      <color rgb="FF000000"/>
      <name val="Calibri"/>
      <family val="2"/>
      <scheme val="minor"/>
    </font>
    <font>
      <b/>
      <u/>
      <sz val="11"/>
      <color theme="1"/>
      <name val="Calibri"/>
      <family val="2"/>
      <scheme val="minor"/>
    </font>
    <font>
      <u/>
      <sz val="11"/>
      <color theme="1"/>
      <name val="Calibri"/>
      <family val="2"/>
      <scheme val="minor"/>
    </font>
    <font>
      <sz val="11"/>
      <color rgb="FFF7FFFB"/>
      <name val="Calibri"/>
      <family val="2"/>
      <scheme val="minor"/>
    </font>
    <font>
      <b/>
      <vertAlign val="superscript"/>
      <sz val="11"/>
      <color rgb="FF777777"/>
      <name val="Calibri"/>
      <family val="2"/>
      <scheme val="minor"/>
    </font>
    <font>
      <b/>
      <u/>
      <sz val="12"/>
      <color rgb="FFA6A6A6"/>
      <name val="Calibri Light"/>
      <family val="2"/>
    </font>
    <font>
      <b/>
      <sz val="14"/>
      <color theme="4"/>
      <name val="Calibri"/>
      <family val="2"/>
      <scheme val="minor"/>
    </font>
    <font>
      <sz val="9"/>
      <color indexed="81"/>
      <name val="Tahoma"/>
      <charset val="1"/>
    </font>
    <font>
      <b/>
      <sz val="9"/>
      <color indexed="81"/>
      <name val="Tahoma"/>
      <charset val="1"/>
    </font>
  </fonts>
  <fills count="2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7"/>
        <bgColor indexed="64"/>
      </patternFill>
    </fill>
    <fill>
      <patternFill patternType="solid">
        <fgColor theme="0"/>
        <bgColor indexed="64"/>
      </patternFill>
    </fill>
    <fill>
      <patternFill patternType="solid">
        <fgColor theme="8" tint="0.79998168889431442"/>
        <bgColor indexed="64"/>
      </patternFill>
    </fill>
    <fill>
      <patternFill patternType="solid">
        <fgColor theme="6"/>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F7FFFB"/>
        <bgColor indexed="64"/>
      </patternFill>
    </fill>
    <fill>
      <patternFill patternType="solid">
        <fgColor theme="9"/>
        <bgColor indexed="64"/>
      </patternFill>
    </fill>
  </fills>
  <borders count="109">
    <border>
      <left/>
      <right/>
      <top/>
      <bottom/>
      <diagonal/>
    </border>
    <border>
      <left/>
      <right/>
      <top/>
      <bottom style="thin">
        <color theme="7"/>
      </bottom>
      <diagonal/>
    </border>
    <border>
      <left/>
      <right/>
      <top style="thin">
        <color theme="9" tint="0.39994506668294322"/>
      </top>
      <bottom/>
      <diagonal/>
    </border>
    <border>
      <left style="thin">
        <color theme="8" tint="0.39997558519241921"/>
      </left>
      <right/>
      <top style="thin">
        <color theme="8" tint="0.39997558519241921"/>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diagonal/>
    </border>
    <border>
      <left style="thin">
        <color theme="8" tint="0.39994506668294322"/>
      </left>
      <right/>
      <top/>
      <bottom style="thin">
        <color theme="8" tint="0.39994506668294322"/>
      </bottom>
      <diagonal/>
    </border>
    <border>
      <left style="thin">
        <color theme="8" tint="0.39997558519241921"/>
      </left>
      <right style="thin">
        <color theme="8" tint="0.39994506668294322"/>
      </right>
      <top style="thin">
        <color theme="8" tint="0.39994506668294322"/>
      </top>
      <bottom style="thin">
        <color theme="8" tint="0.39994506668294322"/>
      </bottom>
      <diagonal/>
    </border>
    <border>
      <left/>
      <right/>
      <top style="thin">
        <color theme="7"/>
      </top>
      <bottom/>
      <diagonal/>
    </border>
    <border>
      <left style="thin">
        <color theme="9" tint="0.39991454817346722"/>
      </left>
      <right/>
      <top style="thin">
        <color theme="9" tint="0.39994506668294322"/>
      </top>
      <bottom/>
      <diagonal/>
    </border>
    <border>
      <left/>
      <right style="thin">
        <color theme="9" tint="0.39991454817346722"/>
      </right>
      <top style="thin">
        <color theme="9" tint="0.39994506668294322"/>
      </top>
      <bottom/>
      <diagonal/>
    </border>
    <border>
      <left style="thin">
        <color theme="9" tint="0.39991454817346722"/>
      </left>
      <right/>
      <top/>
      <bottom/>
      <diagonal/>
    </border>
    <border>
      <left/>
      <right style="thin">
        <color theme="9" tint="0.39991454817346722"/>
      </right>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bottom/>
      <diagonal/>
    </border>
    <border>
      <left/>
      <right style="thin">
        <color theme="9"/>
      </right>
      <top/>
      <bottom/>
      <diagonal/>
    </border>
    <border>
      <left style="thin">
        <color theme="9"/>
      </left>
      <right/>
      <top/>
      <bottom style="thin">
        <color theme="9"/>
      </bottom>
      <diagonal/>
    </border>
    <border>
      <left/>
      <right/>
      <top/>
      <bottom style="thin">
        <color theme="9"/>
      </bottom>
      <diagonal/>
    </border>
    <border>
      <left/>
      <right style="thin">
        <color theme="9"/>
      </right>
      <top/>
      <bottom style="thin">
        <color theme="9"/>
      </bottom>
      <diagonal/>
    </border>
    <border>
      <left/>
      <right/>
      <top/>
      <bottom style="thin">
        <color theme="8" tint="0.39997558519241921"/>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top/>
      <bottom style="thin">
        <color theme="5" tint="0.39994506668294322"/>
      </bottom>
      <diagonal/>
    </border>
    <border>
      <left/>
      <right style="thin">
        <color theme="6"/>
      </right>
      <top/>
      <bottom style="thin">
        <color theme="6"/>
      </bottom>
      <diagonal/>
    </border>
    <border>
      <left style="thin">
        <color theme="5" tint="0.39994506668294322"/>
      </left>
      <right/>
      <top style="thin">
        <color theme="5" tint="0.39994506668294322"/>
      </top>
      <bottom style="thin">
        <color theme="5" tint="0.39994506668294322"/>
      </bottom>
      <diagonal/>
    </border>
    <border>
      <left/>
      <right style="thin">
        <color theme="5" tint="0.39994506668294322"/>
      </right>
      <top style="thin">
        <color theme="5" tint="0.39994506668294322"/>
      </top>
      <bottom style="thin">
        <color theme="5" tint="0.39994506668294322"/>
      </bottom>
      <diagonal/>
    </border>
    <border>
      <left style="thin">
        <color theme="8" tint="0.39994506668294322"/>
      </left>
      <right/>
      <top style="thin">
        <color theme="8" tint="0.39994506668294322"/>
      </top>
      <bottom/>
      <diagonal/>
    </border>
    <border>
      <left style="thin">
        <color indexed="64"/>
      </left>
      <right style="thin">
        <color indexed="64"/>
      </right>
      <top style="thin">
        <color indexed="64"/>
      </top>
      <bottom style="thin">
        <color indexed="64"/>
      </bottom>
      <diagonal/>
    </border>
    <border>
      <left style="thin">
        <color theme="8" tint="0.39991454817346722"/>
      </left>
      <right/>
      <top/>
      <bottom/>
      <diagonal/>
    </border>
    <border>
      <left style="thin">
        <color indexed="64"/>
      </left>
      <right/>
      <top style="thin">
        <color indexed="64"/>
      </top>
      <bottom style="thin">
        <color indexed="64"/>
      </bottom>
      <diagonal/>
    </border>
    <border>
      <left style="thin">
        <color theme="8" tint="0.39997558519241921"/>
      </left>
      <right/>
      <top/>
      <bottom style="thin">
        <color theme="8" tint="0.39997558519241921"/>
      </bottom>
      <diagonal/>
    </border>
    <border>
      <left style="thin">
        <color theme="8" tint="0.39997558519241921"/>
      </left>
      <right style="thin">
        <color theme="8" tint="0.39994506668294322"/>
      </right>
      <top style="thin">
        <color theme="8" tint="0.39997558519241921"/>
      </top>
      <bottom style="thin">
        <color theme="8" tint="0.39997558519241921"/>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1454817346722"/>
      </left>
      <right style="thin">
        <color theme="8" tint="0.39991454817346722"/>
      </right>
      <top style="thin">
        <color theme="8" tint="0.39991454817346722"/>
      </top>
      <bottom style="thin">
        <color theme="8" tint="0.39991454817346722"/>
      </bottom>
      <diagonal/>
    </border>
    <border>
      <left style="thin">
        <color theme="8" tint="0.39994506668294322"/>
      </left>
      <right/>
      <top style="thin">
        <color theme="8" tint="0.39994506668294322"/>
      </top>
      <bottom style="thin">
        <color theme="8" tint="0.39994506668294322"/>
      </bottom>
      <diagonal/>
    </border>
    <border>
      <left style="thin">
        <color theme="8" tint="0.39991454817346722"/>
      </left>
      <right style="thin">
        <color theme="8" tint="0.39991454817346722"/>
      </right>
      <top style="thin">
        <color theme="8" tint="0.39991454817346722"/>
      </top>
      <bottom style="thin">
        <color theme="8" tint="0.39988402966399123"/>
      </bottom>
      <diagonal/>
    </border>
    <border>
      <left style="thin">
        <color theme="8" tint="0.39991454817346722"/>
      </left>
      <right style="thin">
        <color theme="8" tint="0.39991454817346722"/>
      </right>
      <top style="thin">
        <color theme="8" tint="0.39988402966399123"/>
      </top>
      <bottom style="thin">
        <color theme="8" tint="0.39988402966399123"/>
      </bottom>
      <diagonal/>
    </border>
    <border>
      <left style="thin">
        <color theme="8" tint="0.39991454817346722"/>
      </left>
      <right style="thin">
        <color theme="8" tint="0.39991454817346722"/>
      </right>
      <top style="thin">
        <color theme="8" tint="0.39988402966399123"/>
      </top>
      <bottom style="thin">
        <color theme="8" tint="0.39991454817346722"/>
      </bottom>
      <diagonal/>
    </border>
    <border>
      <left style="thin">
        <color theme="8" tint="0.39997558519241921"/>
      </left>
      <right/>
      <top style="thin">
        <color theme="8" tint="0.39994506668294322"/>
      </top>
      <bottom style="thin">
        <color theme="8" tint="0.39994506668294322"/>
      </bottom>
      <diagonal/>
    </border>
    <border>
      <left style="thin">
        <color theme="8" tint="0.39991454817346722"/>
      </left>
      <right style="thin">
        <color theme="8" tint="0.39988402966399123"/>
      </right>
      <top style="thin">
        <color theme="8" tint="0.39988402966399123"/>
      </top>
      <bottom style="thin">
        <color theme="8" tint="0.39988402966399123"/>
      </bottom>
      <diagonal/>
    </border>
    <border>
      <left style="thin">
        <color theme="8" tint="0.39997558519241921"/>
      </left>
      <right style="thin">
        <color theme="8" tint="0.39997558519241921"/>
      </right>
      <top/>
      <bottom style="thin">
        <color theme="8" tint="0.39997558519241921"/>
      </bottom>
      <diagonal/>
    </border>
    <border>
      <left style="thin">
        <color theme="8" tint="0.39997558519241921"/>
      </left>
      <right style="thin">
        <color theme="8" tint="0.39994506668294322"/>
      </right>
      <top style="thin">
        <color theme="8" tint="0.39997558519241921"/>
      </top>
      <bottom style="thin">
        <color theme="8" tint="0.39994506668294322"/>
      </bottom>
      <diagonal/>
    </border>
    <border>
      <left style="thin">
        <color theme="5"/>
      </left>
      <right style="thin">
        <color theme="5"/>
      </right>
      <top style="thin">
        <color theme="5"/>
      </top>
      <bottom style="thin">
        <color theme="5"/>
      </bottom>
      <diagonal/>
    </border>
    <border>
      <left style="thin">
        <color rgb="FFFF0000"/>
      </left>
      <right style="thin">
        <color rgb="FFFF0000"/>
      </right>
      <top style="thin">
        <color rgb="FFFF0000"/>
      </top>
      <bottom style="thin">
        <color rgb="FFFF0000"/>
      </bottom>
      <diagonal/>
    </border>
    <border>
      <left style="thin">
        <color theme="8" tint="0.39994506668294322"/>
      </left>
      <right style="thin">
        <color theme="8" tint="0.39994506668294322"/>
      </right>
      <top style="thin">
        <color theme="8" tint="0.39994506668294322"/>
      </top>
      <bottom/>
      <diagonal/>
    </border>
    <border>
      <left style="thick">
        <color rgb="FFFF0000"/>
      </left>
      <right style="thick">
        <color rgb="FFFF0000"/>
      </right>
      <top style="thick">
        <color rgb="FFFF0000"/>
      </top>
      <bottom style="thick">
        <color rgb="FFFF0000"/>
      </bottom>
      <diagonal/>
    </border>
    <border>
      <left style="thin">
        <color theme="8" tint="0.39997558519241921"/>
      </left>
      <right style="thin">
        <color theme="8" tint="0.39994506668294322"/>
      </right>
      <top style="thin">
        <color theme="8" tint="0.39994506668294322"/>
      </top>
      <bottom/>
      <diagonal/>
    </border>
    <border>
      <left style="medium">
        <color rgb="FFFF0000"/>
      </left>
      <right style="medium">
        <color rgb="FFFF0000"/>
      </right>
      <top style="medium">
        <color rgb="FFFF0000"/>
      </top>
      <bottom style="medium">
        <color rgb="FFFF0000"/>
      </bottom>
      <diagonal/>
    </border>
    <border>
      <left/>
      <right/>
      <top style="thin">
        <color theme="8" tint="0.39994506668294322"/>
      </top>
      <bottom style="thin">
        <color theme="8" tint="0.39994506668294322"/>
      </bottom>
      <diagonal/>
    </border>
    <border>
      <left style="thin">
        <color theme="8" tint="0.39994506668294322"/>
      </left>
      <right style="thin">
        <color theme="9"/>
      </right>
      <top/>
      <bottom/>
      <diagonal/>
    </border>
    <border>
      <left style="thin">
        <color theme="5" tint="0.39994506668294322"/>
      </left>
      <right/>
      <top style="thin">
        <color theme="5" tint="0.39991454817346722"/>
      </top>
      <bottom style="thin">
        <color theme="5" tint="0.39991454817346722"/>
      </bottom>
      <diagonal/>
    </border>
    <border>
      <left/>
      <right/>
      <top/>
      <bottom style="thin">
        <color theme="0"/>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style="thin">
        <color theme="6" tint="0.39994506668294322"/>
      </top>
      <bottom style="thin">
        <color theme="6" tint="0.39994506668294322"/>
      </bottom>
      <diagonal/>
    </border>
    <border>
      <left/>
      <right style="thin">
        <color theme="9" tint="0.59996337778862885"/>
      </right>
      <top style="thin">
        <color theme="9" tint="0.59996337778862885"/>
      </top>
      <bottom style="thin">
        <color theme="9" tint="0.59996337778862885"/>
      </bottom>
      <diagonal/>
    </border>
    <border>
      <left style="thin">
        <color theme="9" tint="0.59996337778862885"/>
      </left>
      <right/>
      <top style="thin">
        <color theme="9" tint="0.59996337778862885"/>
      </top>
      <bottom style="thin">
        <color theme="9" tint="0.59996337778862885"/>
      </bottom>
      <diagonal/>
    </border>
    <border>
      <left style="thin">
        <color theme="8" tint="0.39997558519241921"/>
      </left>
      <right style="thin">
        <color theme="8" tint="0.39997558519241921"/>
      </right>
      <top style="thin">
        <color theme="8" tint="0.39997558519241921"/>
      </top>
      <bottom/>
      <diagonal/>
    </border>
    <border>
      <left/>
      <right/>
      <top style="thin">
        <color theme="6" tint="0.39994506668294322"/>
      </top>
      <bottom/>
      <diagonal/>
    </border>
    <border>
      <left/>
      <right/>
      <top/>
      <bottom style="thin">
        <color theme="6" tint="0.39994506668294322"/>
      </bottom>
      <diagonal/>
    </border>
    <border>
      <left/>
      <right/>
      <top style="thin">
        <color rgb="FFFF0000"/>
      </top>
      <bottom/>
      <diagonal/>
    </border>
    <border>
      <left/>
      <right/>
      <top style="thin">
        <color theme="8" tint="-0.24994659260841701"/>
      </top>
      <bottom style="thin">
        <color theme="8" tint="-0.24994659260841701"/>
      </bottom>
      <diagonal/>
    </border>
    <border>
      <left style="thin">
        <color theme="5" tint="0.39994506668294322"/>
      </left>
      <right style="thin">
        <color theme="5" tint="0.39994506668294322"/>
      </right>
      <top style="thin">
        <color theme="5" tint="0.39994506668294322"/>
      </top>
      <bottom/>
      <diagonal/>
    </border>
    <border>
      <left style="thin">
        <color theme="9" tint="0.39991454817346722"/>
      </left>
      <right/>
      <top/>
      <bottom style="thin">
        <color theme="9" tint="0.39991454817346722"/>
      </bottom>
      <diagonal/>
    </border>
    <border>
      <left/>
      <right/>
      <top/>
      <bottom style="thin">
        <color theme="9" tint="0.39991454817346722"/>
      </bottom>
      <diagonal/>
    </border>
    <border>
      <left/>
      <right style="thin">
        <color theme="9" tint="0.39991454817346722"/>
      </right>
      <top/>
      <bottom style="thin">
        <color theme="9" tint="0.39991454817346722"/>
      </bottom>
      <diagonal/>
    </border>
    <border>
      <left/>
      <right/>
      <top style="thin">
        <color theme="9" tint="0.39991454817346722"/>
      </top>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top style="thin">
        <color theme="6" tint="-0.24994659260841701"/>
      </top>
      <bottom style="thin">
        <color theme="6" tint="-0.24994659260841701"/>
      </bottom>
      <diagonal/>
    </border>
    <border>
      <left/>
      <right style="thin">
        <color theme="6" tint="-0.24994659260841701"/>
      </right>
      <top/>
      <bottom style="thin">
        <color theme="6" tint="-0.24994659260841701"/>
      </bottom>
      <diagonal/>
    </border>
    <border>
      <left style="thin">
        <color theme="6" tint="-0.24994659260841701"/>
      </left>
      <right/>
      <top/>
      <bottom style="thin">
        <color theme="6" tint="-0.24994659260841701"/>
      </bottom>
      <diagonal/>
    </border>
    <border>
      <left/>
      <right/>
      <top/>
      <bottom style="thin">
        <color theme="6" tint="-0.24994659260841701"/>
      </bottom>
      <diagonal/>
    </border>
    <border>
      <left style="thin">
        <color rgb="FFFF0000"/>
      </left>
      <right style="thin">
        <color rgb="FFFF0000"/>
      </right>
      <top/>
      <bottom style="thin">
        <color rgb="FFFF0000"/>
      </bottom>
      <diagonal/>
    </border>
    <border>
      <left/>
      <right/>
      <top style="thin">
        <color theme="6" tint="-0.24994659260841701"/>
      </top>
      <bottom/>
      <diagonal/>
    </border>
    <border>
      <left style="thin">
        <color theme="8" tint="0.39994506668294322"/>
      </left>
      <right style="thin">
        <color theme="8" tint="0.39994506668294322"/>
      </right>
      <top style="thin">
        <color theme="8" tint="0.39997558519241921"/>
      </top>
      <bottom style="thin">
        <color theme="8" tint="0.39994506668294322"/>
      </bottom>
      <diagonal/>
    </border>
    <border>
      <left style="thin">
        <color theme="8" tint="0.39994506668294322"/>
      </left>
      <right style="thin">
        <color theme="8" tint="0.39991454817346722"/>
      </right>
      <top style="thin">
        <color theme="8" tint="0.39997558519241921"/>
      </top>
      <bottom style="thin">
        <color theme="8" tint="0.39997558519241921"/>
      </bottom>
      <diagonal/>
    </border>
    <border>
      <left style="thin">
        <color theme="6" tint="-0.24994659260841701"/>
      </left>
      <right style="thin">
        <color theme="6" tint="-0.24994659260841701"/>
      </right>
      <top style="thin">
        <color theme="6" tint="-0.24994659260841701"/>
      </top>
      <bottom/>
      <diagonal/>
    </border>
    <border>
      <left style="thin">
        <color theme="6" tint="-0.24994659260841701"/>
      </left>
      <right/>
      <top style="thin">
        <color theme="6" tint="-0.24994659260841701"/>
      </top>
      <bottom style="thin">
        <color theme="6"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39994506668294322"/>
      </left>
      <right style="thin">
        <color theme="9" tint="0.39994506668294322"/>
      </right>
      <top style="thin">
        <color theme="9" tint="0.39994506668294322"/>
      </top>
      <bottom style="thin">
        <color theme="9" tint="0.39994506668294322"/>
      </bottom>
      <diagonal/>
    </border>
    <border>
      <left style="thin">
        <color theme="9" tint="0.39994506668294322"/>
      </left>
      <right/>
      <top style="thin">
        <color theme="9" tint="0.39994506668294322"/>
      </top>
      <bottom style="thin">
        <color theme="9" tint="0.39994506668294322"/>
      </bottom>
      <diagonal/>
    </border>
    <border>
      <left style="thin">
        <color theme="9" tint="0.39994506668294322"/>
      </left>
      <right style="thin">
        <color theme="9" tint="0.39994506668294322"/>
      </right>
      <top style="thin">
        <color theme="9" tint="0.39994506668294322"/>
      </top>
      <bottom/>
      <diagonal/>
    </border>
    <border>
      <left style="thin">
        <color theme="9" tint="0.39994506668294322"/>
      </left>
      <right/>
      <top style="thin">
        <color theme="9" tint="0.39994506668294322"/>
      </top>
      <bottom/>
      <diagonal/>
    </border>
    <border>
      <left style="thin">
        <color theme="5"/>
      </left>
      <right/>
      <top style="thin">
        <color theme="5"/>
      </top>
      <bottom style="thin">
        <color theme="5"/>
      </bottom>
      <diagonal/>
    </border>
    <border>
      <left style="thin">
        <color theme="9"/>
      </left>
      <right style="thin">
        <color theme="9"/>
      </right>
      <top style="thin">
        <color theme="9"/>
      </top>
      <bottom style="thin">
        <color theme="9"/>
      </bottom>
      <diagonal/>
    </border>
    <border>
      <left style="thin">
        <color theme="5" tint="0.39994506668294322"/>
      </left>
      <right style="thin">
        <color theme="5" tint="0.39991454817346722"/>
      </right>
      <top style="thin">
        <color theme="5" tint="0.39991454817346722"/>
      </top>
      <bottom/>
      <diagonal/>
    </border>
    <border>
      <left style="thin">
        <color theme="5" tint="0.39994506668294322"/>
      </left>
      <right style="thin">
        <color theme="5" tint="0.39994506668294322"/>
      </right>
      <top style="thin">
        <color theme="5" tint="0.39994506668294322"/>
      </top>
      <bottom style="thin">
        <color theme="5" tint="0.39991454817346722"/>
      </bottom>
      <diagonal/>
    </border>
    <border>
      <left/>
      <right/>
      <top/>
      <bottom style="thin">
        <color theme="6" tint="0.39991454817346722"/>
      </bottom>
      <diagonal/>
    </border>
    <border>
      <left style="thin">
        <color theme="8" tint="0.39994506668294322"/>
      </left>
      <right style="thin">
        <color theme="8" tint="0.39994506668294322"/>
      </right>
      <top style="thin">
        <color theme="8" tint="0.39994506668294322"/>
      </top>
      <bottom style="thin">
        <color theme="8" tint="0.39991454817346722"/>
      </bottom>
      <diagonal/>
    </border>
    <border>
      <left style="thin">
        <color theme="8" tint="0.39997558519241921"/>
      </left>
      <right style="thin">
        <color theme="8" tint="0.39994506668294322"/>
      </right>
      <top style="thin">
        <color theme="8" tint="0.39994506668294322"/>
      </top>
      <bottom style="thin">
        <color theme="8" tint="0.39997558519241921"/>
      </bottom>
      <diagonal/>
    </border>
    <border>
      <left/>
      <right/>
      <top style="thin">
        <color theme="8" tint="0.39991454817346722"/>
      </top>
      <bottom style="thin">
        <color theme="8" tint="0.39994506668294322"/>
      </bottom>
      <diagonal/>
    </border>
    <border>
      <left style="thin">
        <color theme="8" tint="0.39994506668294322"/>
      </left>
      <right style="thin">
        <color theme="8" tint="0.39991454817346722"/>
      </right>
      <top style="thin">
        <color theme="8" tint="0.39991454817346722"/>
      </top>
      <bottom style="thin">
        <color theme="8" tint="0.39991454817346722"/>
      </bottom>
      <diagonal/>
    </border>
    <border>
      <left/>
      <right/>
      <top/>
      <bottom style="thin">
        <color theme="8" tint="0.39991454817346722"/>
      </bottom>
      <diagonal/>
    </border>
    <border>
      <left style="thin">
        <color theme="8" tint="0.39991454817346722"/>
      </left>
      <right style="thin">
        <color theme="8" tint="0.39991454817346722"/>
      </right>
      <top/>
      <bottom style="thin">
        <color theme="8" tint="0.39991454817346722"/>
      </bottom>
      <diagonal/>
    </border>
    <border>
      <left style="thin">
        <color theme="5" tint="0.39994506668294322"/>
      </left>
      <right/>
      <top style="thin">
        <color theme="5" tint="0.39994506668294322"/>
      </top>
      <bottom style="thin">
        <color theme="5" tint="0.39991454817346722"/>
      </bottom>
      <diagonal/>
    </border>
    <border>
      <left/>
      <right/>
      <top style="thin">
        <color theme="6" tint="-0.499984740745262"/>
      </top>
      <bottom style="thin">
        <color theme="6" tint="-0.499984740745262"/>
      </bottom>
      <diagonal/>
    </border>
    <border>
      <left style="thin">
        <color theme="9" tint="0.39991454817346722"/>
      </left>
      <right style="thin">
        <color theme="9" tint="0.39994506668294322"/>
      </right>
      <top style="thin">
        <color theme="9" tint="0.39994506668294322"/>
      </top>
      <bottom style="thin">
        <color theme="9" tint="0.39991454817346722"/>
      </bottom>
      <diagonal/>
    </border>
    <border>
      <left style="thin">
        <color theme="9" tint="-0.249977111117893"/>
      </left>
      <right/>
      <top/>
      <bottom/>
      <diagonal/>
    </border>
    <border>
      <left/>
      <right style="thin">
        <color theme="9" tint="-0.249977111117893"/>
      </right>
      <top/>
      <bottom/>
      <diagonal/>
    </border>
    <border>
      <left/>
      <right/>
      <top style="thin">
        <color theme="9" tint="-0.249977111117893"/>
      </top>
      <bottom/>
      <diagonal/>
    </border>
    <border>
      <left/>
      <right/>
      <top/>
      <bottom style="thin">
        <color theme="9" tint="-0.249977111117893"/>
      </bottom>
      <diagonal/>
    </border>
    <border>
      <left/>
      <right style="thin">
        <color theme="9" tint="-0.249977111117893"/>
      </right>
      <top style="thin">
        <color theme="9" tint="-0.249977111117893"/>
      </top>
      <bottom/>
      <diagonal/>
    </border>
    <border>
      <left style="thin">
        <color theme="9" tint="-0.249977111117893"/>
      </left>
      <right/>
      <top style="thin">
        <color theme="9" tint="-0.249977111117893"/>
      </top>
      <bottom/>
      <diagonal/>
    </border>
    <border>
      <left style="thin">
        <color theme="9" tint="-0.249977111117893"/>
      </left>
      <right/>
      <top/>
      <bottom style="thin">
        <color theme="9" tint="-0.249977111117893"/>
      </bottom>
      <diagonal/>
    </border>
    <border>
      <left/>
      <right style="thin">
        <color theme="9" tint="-0.249977111117893"/>
      </right>
      <top/>
      <bottom style="thin">
        <color theme="9" tint="-0.249977111117893"/>
      </bottom>
      <diagonal/>
    </border>
    <border>
      <left style="thin">
        <color rgb="FFFF0000"/>
      </left>
      <right/>
      <top style="thin">
        <color rgb="FFFF0000"/>
      </top>
      <bottom style="thin">
        <color rgb="FFFF0000"/>
      </bottom>
      <diagonal/>
    </border>
  </borders>
  <cellStyleXfs count="3">
    <xf numFmtId="0" fontId="0" fillId="0" borderId="0"/>
    <xf numFmtId="9" fontId="7" fillId="0" borderId="0" applyFont="0" applyFill="0" applyBorder="0" applyAlignment="0" applyProtection="0"/>
    <xf numFmtId="0" fontId="21" fillId="0" borderId="0" applyNumberFormat="0" applyFill="0" applyBorder="0" applyAlignment="0" applyProtection="0"/>
  </cellStyleXfs>
  <cellXfs count="766">
    <xf numFmtId="0" fontId="0" fillId="0" borderId="0" xfId="0"/>
    <xf numFmtId="0" fontId="1" fillId="0" borderId="0" xfId="0" applyFont="1" applyAlignment="1">
      <alignment horizontal="justify" vertical="center" wrapText="1"/>
    </xf>
    <xf numFmtId="0" fontId="6" fillId="0" borderId="0" xfId="0" applyFont="1" applyAlignment="1">
      <alignment vertical="center"/>
    </xf>
    <xf numFmtId="0" fontId="5" fillId="0" borderId="0" xfId="0" applyFont="1" applyAlignment="1">
      <alignment vertical="center"/>
    </xf>
    <xf numFmtId="0" fontId="1" fillId="0" borderId="0" xfId="0" applyFont="1" applyAlignment="1">
      <alignment vertical="center" wrapText="1"/>
    </xf>
    <xf numFmtId="0" fontId="0" fillId="0" borderId="0" xfId="0" applyFill="1"/>
    <xf numFmtId="0" fontId="0" fillId="2" borderId="0" xfId="0" applyFill="1"/>
    <xf numFmtId="0" fontId="0" fillId="0" borderId="0" xfId="0" applyFill="1" applyBorder="1"/>
    <xf numFmtId="0" fontId="0" fillId="0" borderId="0" xfId="0" applyBorder="1"/>
    <xf numFmtId="0" fontId="8" fillId="0" borderId="0" xfId="0" applyFont="1"/>
    <xf numFmtId="0" fontId="0" fillId="0" borderId="0" xfId="0" applyAlignment="1">
      <alignment wrapText="1"/>
    </xf>
    <xf numFmtId="0" fontId="4" fillId="0" borderId="0" xfId="0" applyFont="1" applyFill="1" applyBorder="1"/>
    <xf numFmtId="0" fontId="0" fillId="5" borderId="0" xfId="0" applyFill="1" applyBorder="1"/>
    <xf numFmtId="0" fontId="8" fillId="0" borderId="0" xfId="0" applyFont="1" applyFill="1" applyBorder="1"/>
    <xf numFmtId="0" fontId="22" fillId="0" borderId="0" xfId="2" applyFont="1" applyFill="1" applyBorder="1" applyAlignment="1">
      <alignment horizontal="center"/>
    </xf>
    <xf numFmtId="0" fontId="20" fillId="0" borderId="0" xfId="0" applyFont="1" applyFill="1" applyBorder="1" applyAlignment="1">
      <alignment horizontal="center"/>
    </xf>
    <xf numFmtId="0" fontId="23" fillId="0" borderId="0" xfId="0" applyFont="1" applyFill="1" applyBorder="1" applyAlignment="1">
      <alignment horizontal="left"/>
    </xf>
    <xf numFmtId="0" fontId="0" fillId="0" borderId="0" xfId="0" applyNumberFormat="1" applyProtection="1">
      <protection locked="0"/>
    </xf>
    <xf numFmtId="0" fontId="0" fillId="0" borderId="0" xfId="0" applyNumberFormat="1"/>
    <xf numFmtId="0" fontId="0" fillId="0" borderId="0" xfId="0" applyNumberFormat="1" applyFill="1" applyBorder="1" applyProtection="1">
      <protection locked="0"/>
    </xf>
    <xf numFmtId="0" fontId="9" fillId="5" borderId="0" xfId="0" applyFont="1" applyFill="1" applyBorder="1" applyAlignment="1">
      <alignment horizontal="center"/>
    </xf>
    <xf numFmtId="0" fontId="0" fillId="0" borderId="0" xfId="0" applyNumberFormat="1" applyBorder="1" applyProtection="1">
      <protection locked="0"/>
    </xf>
    <xf numFmtId="0" fontId="27" fillId="0" borderId="0" xfId="0" applyFont="1"/>
    <xf numFmtId="0" fontId="28" fillId="0" borderId="0" xfId="0" applyFont="1"/>
    <xf numFmtId="0" fontId="0" fillId="5" borderId="0" xfId="0" applyFill="1" applyBorder="1" applyAlignment="1">
      <alignment horizontal="left" vertical="top" wrapText="1"/>
    </xf>
    <xf numFmtId="0" fontId="0" fillId="0" borderId="0" xfId="0" applyAlignment="1">
      <alignment wrapText="1"/>
    </xf>
    <xf numFmtId="0" fontId="0" fillId="0" borderId="0" xfId="0" applyAlignment="1"/>
    <xf numFmtId="0" fontId="0" fillId="0" borderId="0" xfId="0" applyAlignment="1">
      <alignment horizontal="center" vertical="center"/>
    </xf>
    <xf numFmtId="0" fontId="0" fillId="0" borderId="0" xfId="0" applyAlignment="1">
      <alignment vertical="center"/>
    </xf>
    <xf numFmtId="0" fontId="42" fillId="0" borderId="0" xfId="0" applyFont="1"/>
    <xf numFmtId="0" fontId="43" fillId="5" borderId="0" xfId="0" applyFont="1" applyFill="1" applyAlignment="1">
      <alignment horizontal="left" vertical="center"/>
    </xf>
    <xf numFmtId="0" fontId="42" fillId="5" borderId="0" xfId="0" applyFont="1" applyFill="1"/>
    <xf numFmtId="0" fontId="48" fillId="0" borderId="0" xfId="0" applyFont="1"/>
    <xf numFmtId="0" fontId="46" fillId="0" borderId="0" xfId="0" applyFont="1"/>
    <xf numFmtId="0" fontId="49" fillId="5" borderId="0" xfId="0" applyFont="1" applyFill="1" applyAlignment="1">
      <alignment horizontal="center" vertical="center" wrapText="1"/>
    </xf>
    <xf numFmtId="0" fontId="42" fillId="0" borderId="0" xfId="0" applyFont="1" applyAlignment="1">
      <alignment vertical="center"/>
    </xf>
    <xf numFmtId="0" fontId="50" fillId="0" borderId="0" xfId="0" applyFont="1"/>
    <xf numFmtId="0" fontId="51" fillId="0" borderId="0" xfId="0" applyFont="1"/>
    <xf numFmtId="0" fontId="52" fillId="0" borderId="0" xfId="0" applyFont="1"/>
    <xf numFmtId="0" fontId="44" fillId="0" borderId="0" xfId="0" applyFont="1"/>
    <xf numFmtId="0" fontId="46" fillId="0" borderId="0" xfId="0" applyFont="1" applyFill="1" applyBorder="1"/>
    <xf numFmtId="0" fontId="45" fillId="0" borderId="0" xfId="0" applyFont="1" applyFill="1" applyBorder="1"/>
    <xf numFmtId="0" fontId="44" fillId="5" borderId="0" xfId="0" applyFont="1" applyFill="1" applyAlignment="1">
      <alignment vertical="center"/>
    </xf>
    <xf numFmtId="0" fontId="42" fillId="0" borderId="0" xfId="0" quotePrefix="1" applyFont="1"/>
    <xf numFmtId="0" fontId="53" fillId="5" borderId="0" xfId="0" applyFont="1" applyFill="1" applyAlignment="1">
      <alignment horizontal="left" vertical="center"/>
    </xf>
    <xf numFmtId="0" fontId="57" fillId="5" borderId="54" xfId="0" applyFont="1" applyFill="1" applyBorder="1" applyAlignment="1">
      <alignment horizontal="left" vertical="center"/>
    </xf>
    <xf numFmtId="0" fontId="60" fillId="0" borderId="0" xfId="0" applyFont="1" applyBorder="1" applyAlignment="1">
      <alignment vertical="center" wrapText="1"/>
    </xf>
    <xf numFmtId="0" fontId="59" fillId="0" borderId="0" xfId="0" applyFont="1" applyBorder="1" applyAlignment="1">
      <alignment vertical="center"/>
    </xf>
    <xf numFmtId="0" fontId="55" fillId="0" borderId="0" xfId="0" quotePrefix="1" applyFont="1" applyAlignment="1">
      <alignment vertical="center"/>
    </xf>
    <xf numFmtId="0" fontId="62" fillId="0" borderId="0" xfId="0" quotePrefix="1" applyFont="1"/>
    <xf numFmtId="0" fontId="47" fillId="0" borderId="0" xfId="0" applyFont="1" applyAlignment="1">
      <alignment horizontal="right" vertical="center" indent="3"/>
    </xf>
    <xf numFmtId="0" fontId="55" fillId="0" borderId="0" xfId="0" quotePrefix="1" applyFont="1" applyAlignment="1">
      <alignment horizontal="right" vertical="center"/>
    </xf>
    <xf numFmtId="0" fontId="57" fillId="5" borderId="0" xfId="0" applyFont="1" applyFill="1" applyBorder="1" applyAlignment="1">
      <alignment horizontal="left" vertical="center"/>
    </xf>
    <xf numFmtId="0" fontId="67" fillId="5" borderId="0" xfId="0" applyFont="1" applyFill="1" applyBorder="1" applyAlignment="1">
      <alignment horizontal="left" vertical="center"/>
    </xf>
    <xf numFmtId="0" fontId="55" fillId="5" borderId="56" xfId="0" applyFont="1" applyFill="1" applyBorder="1" applyAlignment="1">
      <alignment horizontal="left" vertical="center" wrapText="1"/>
    </xf>
    <xf numFmtId="0" fontId="68" fillId="19" borderId="0" xfId="0" applyFont="1" applyFill="1" applyAlignment="1">
      <alignment horizontal="left" vertical="center"/>
    </xf>
    <xf numFmtId="0" fontId="69" fillId="19" borderId="0" xfId="0" applyFont="1" applyFill="1"/>
    <xf numFmtId="0" fontId="58" fillId="0" borderId="0" xfId="0" applyFont="1"/>
    <xf numFmtId="0" fontId="73" fillId="5" borderId="0" xfId="0" applyFont="1" applyFill="1" applyBorder="1" applyAlignment="1">
      <alignment horizontal="center"/>
    </xf>
    <xf numFmtId="0" fontId="58" fillId="0" borderId="0" xfId="0" applyNumberFormat="1" applyFont="1" applyProtection="1">
      <protection locked="0"/>
    </xf>
    <xf numFmtId="0" fontId="58" fillId="0" borderId="0" xfId="0" applyFont="1" applyBorder="1"/>
    <xf numFmtId="0" fontId="58" fillId="0" borderId="0" xfId="0" applyFont="1" applyFill="1" applyBorder="1"/>
    <xf numFmtId="0" fontId="58" fillId="0" borderId="0" xfId="0" applyNumberFormat="1" applyFont="1" applyFill="1" applyBorder="1" applyProtection="1">
      <protection locked="0"/>
    </xf>
    <xf numFmtId="0" fontId="77" fillId="0" borderId="0" xfId="0" applyFont="1" applyProtection="1">
      <protection locked="0"/>
    </xf>
    <xf numFmtId="0" fontId="77" fillId="0" borderId="0" xfId="0" applyFont="1"/>
    <xf numFmtId="0" fontId="76" fillId="0" borderId="0" xfId="0" applyFont="1"/>
    <xf numFmtId="0" fontId="58" fillId="0" borderId="0" xfId="0" applyNumberFormat="1" applyFont="1" applyBorder="1" applyProtection="1">
      <protection locked="0"/>
    </xf>
    <xf numFmtId="0" fontId="58" fillId="0" borderId="0" xfId="0" applyNumberFormat="1" applyFont="1"/>
    <xf numFmtId="0" fontId="58" fillId="2" borderId="0" xfId="0" applyFont="1" applyFill="1"/>
    <xf numFmtId="0" fontId="58" fillId="0" borderId="0" xfId="0" applyFont="1" applyFill="1"/>
    <xf numFmtId="0" fontId="58" fillId="0" borderId="0" xfId="0" applyFont="1" applyFill="1" applyAlignment="1">
      <alignment horizontal="center" vertical="center"/>
    </xf>
    <xf numFmtId="0" fontId="83" fillId="0" borderId="0" xfId="0" applyFont="1" applyFill="1" applyBorder="1" applyAlignment="1">
      <alignment horizontal="left"/>
    </xf>
    <xf numFmtId="0" fontId="58" fillId="0" borderId="0" xfId="0" applyFont="1" applyAlignment="1">
      <alignment wrapText="1"/>
    </xf>
    <xf numFmtId="0" fontId="86" fillId="0" borderId="0" xfId="0" applyFont="1" applyAlignment="1">
      <alignment vertical="center"/>
    </xf>
    <xf numFmtId="0" fontId="79" fillId="0" borderId="0" xfId="0" applyFont="1"/>
    <xf numFmtId="0" fontId="87" fillId="0" borderId="0" xfId="0" applyFont="1"/>
    <xf numFmtId="0" fontId="88" fillId="0" borderId="0" xfId="0" applyFont="1" applyAlignment="1">
      <alignment horizontal="justify" vertical="center" wrapText="1"/>
    </xf>
    <xf numFmtId="0" fontId="72" fillId="0" borderId="0" xfId="0" applyFont="1" applyAlignment="1">
      <alignment vertical="center"/>
    </xf>
    <xf numFmtId="0" fontId="88" fillId="0" borderId="0" xfId="0" applyFont="1" applyAlignment="1">
      <alignment vertical="center" wrapText="1"/>
    </xf>
    <xf numFmtId="0" fontId="54" fillId="0" borderId="0" xfId="0" applyFont="1" applyFill="1" applyBorder="1"/>
    <xf numFmtId="0" fontId="89" fillId="0" borderId="0" xfId="2" applyFont="1" applyFill="1" applyBorder="1" applyAlignment="1">
      <alignment horizontal="center"/>
    </xf>
    <xf numFmtId="0" fontId="56" fillId="0" borderId="0" xfId="0" applyFont="1" applyFill="1" applyBorder="1" applyAlignment="1">
      <alignment horizontal="center"/>
    </xf>
    <xf numFmtId="0" fontId="0" fillId="0" borderId="0" xfId="0" applyAlignment="1"/>
    <xf numFmtId="0" fontId="55" fillId="5" borderId="0" xfId="0" applyFont="1" applyFill="1" applyBorder="1" applyAlignment="1">
      <alignment horizontal="center" vertical="top" wrapText="1"/>
    </xf>
    <xf numFmtId="0" fontId="76" fillId="0" borderId="0" xfId="0" applyFont="1" applyFill="1" applyBorder="1"/>
    <xf numFmtId="0" fontId="0" fillId="2" borderId="0" xfId="0" applyFill="1" applyAlignment="1"/>
    <xf numFmtId="0" fontId="8" fillId="0" borderId="0" xfId="0" applyFont="1" applyAlignment="1"/>
    <xf numFmtId="0" fontId="4" fillId="0" borderId="0" xfId="0" applyFont="1" applyFill="1" applyBorder="1" applyAlignment="1"/>
    <xf numFmtId="0" fontId="94" fillId="0" borderId="0" xfId="0" applyFont="1"/>
    <xf numFmtId="0" fontId="109" fillId="5" borderId="0" xfId="0" applyFont="1" applyFill="1" applyBorder="1" applyAlignment="1">
      <alignment horizontal="center"/>
    </xf>
    <xf numFmtId="0" fontId="94" fillId="0" borderId="0" xfId="0" applyFont="1" applyBorder="1"/>
    <xf numFmtId="0" fontId="93" fillId="0" borderId="0" xfId="0" applyFont="1"/>
    <xf numFmtId="0" fontId="94" fillId="0" borderId="0" xfId="0" applyNumberFormat="1" applyFont="1" applyProtection="1">
      <protection locked="0"/>
    </xf>
    <xf numFmtId="0" fontId="94" fillId="0" borderId="0" xfId="0" applyFont="1" applyAlignment="1">
      <alignment wrapText="1"/>
    </xf>
    <xf numFmtId="0" fontId="94" fillId="2" borderId="0" xfId="0" applyFont="1" applyFill="1"/>
    <xf numFmtId="0" fontId="94" fillId="0" borderId="0" xfId="0" applyFont="1" applyFill="1"/>
    <xf numFmtId="0" fontId="116" fillId="0" borderId="0" xfId="0" applyFont="1" applyFill="1" applyBorder="1" applyAlignment="1">
      <alignment horizontal="left"/>
    </xf>
    <xf numFmtId="0" fontId="119" fillId="0" borderId="0" xfId="0" applyFont="1" applyAlignment="1">
      <alignment vertical="center"/>
    </xf>
    <xf numFmtId="0" fontId="64" fillId="0" borderId="0" xfId="0" applyFont="1"/>
    <xf numFmtId="0" fontId="120" fillId="0" borderId="0" xfId="0" applyFont="1" applyAlignment="1">
      <alignment horizontal="justify" vertical="center" wrapText="1"/>
    </xf>
    <xf numFmtId="0" fontId="102" fillId="0" borderId="0" xfId="0" applyFont="1" applyAlignment="1">
      <alignment vertical="center"/>
    </xf>
    <xf numFmtId="0" fontId="120" fillId="0" borderId="0" xfId="0" applyFont="1" applyAlignment="1">
      <alignment vertical="center" wrapText="1"/>
    </xf>
    <xf numFmtId="0" fontId="55" fillId="0" borderId="0" xfId="0" applyFont="1" applyFill="1" applyBorder="1"/>
    <xf numFmtId="0" fontId="95" fillId="0" borderId="0" xfId="2" applyFont="1" applyFill="1" applyBorder="1" applyAlignment="1">
      <alignment horizontal="center"/>
    </xf>
    <xf numFmtId="0" fontId="94" fillId="5" borderId="0" xfId="0" applyFont="1" applyFill="1" applyBorder="1"/>
    <xf numFmtId="0" fontId="94" fillId="5" borderId="0" xfId="0" applyFont="1" applyFill="1"/>
    <xf numFmtId="0" fontId="93" fillId="5" borderId="0" xfId="0" applyFont="1" applyFill="1"/>
    <xf numFmtId="0" fontId="94" fillId="5" borderId="0" xfId="0" applyNumberFormat="1" applyFont="1" applyFill="1" applyProtection="1">
      <protection locked="0"/>
    </xf>
    <xf numFmtId="0" fontId="55" fillId="0" borderId="0" xfId="0" applyFont="1" applyFill="1" applyBorder="1" applyAlignment="1">
      <alignment horizontal="center"/>
    </xf>
    <xf numFmtId="0" fontId="58" fillId="0" borderId="0" xfId="0" applyFont="1" applyAlignment="1">
      <alignment horizontal="center" vertical="center"/>
    </xf>
    <xf numFmtId="0" fontId="94" fillId="0" borderId="0" xfId="0" applyFont="1" applyFill="1" applyBorder="1"/>
    <xf numFmtId="0" fontId="93" fillId="0" borderId="0" xfId="0" applyFont="1" applyFill="1" applyBorder="1"/>
    <xf numFmtId="0" fontId="94" fillId="0" borderId="0" xfId="0" applyNumberFormat="1" applyFont="1" applyFill="1" applyBorder="1" applyProtection="1">
      <protection locked="0"/>
    </xf>
    <xf numFmtId="0" fontId="94" fillId="0" borderId="29" xfId="0" applyFont="1" applyBorder="1"/>
    <xf numFmtId="0" fontId="58" fillId="0" borderId="0" xfId="0" applyFont="1" applyAlignment="1">
      <alignment vertical="center"/>
    </xf>
    <xf numFmtId="0" fontId="131" fillId="0" borderId="0" xfId="0" applyFont="1" applyAlignment="1">
      <alignment horizontal="left" vertical="center"/>
    </xf>
    <xf numFmtId="0" fontId="139" fillId="0" borderId="0" xfId="0" applyFont="1" applyProtection="1">
      <protection locked="0"/>
    </xf>
    <xf numFmtId="0" fontId="140" fillId="0" borderId="0" xfId="0" applyFont="1"/>
    <xf numFmtId="0" fontId="140" fillId="0" borderId="0" xfId="0" applyFont="1" applyFill="1"/>
    <xf numFmtId="0" fontId="142" fillId="0" borderId="0" xfId="2" applyFont="1" applyAlignment="1">
      <alignment vertical="center"/>
    </xf>
    <xf numFmtId="0" fontId="141" fillId="0" borderId="0" xfId="0" applyFont="1" applyAlignment="1">
      <alignment horizontal="left" vertical="center"/>
    </xf>
    <xf numFmtId="0" fontId="141" fillId="0" borderId="0" xfId="0" applyFont="1" applyAlignment="1">
      <alignment horizontal="left" vertical="center" wrapText="1"/>
    </xf>
    <xf numFmtId="0" fontId="143" fillId="0" borderId="0" xfId="0" applyFont="1"/>
    <xf numFmtId="0" fontId="58" fillId="0" borderId="0" xfId="0" applyFont="1" applyProtection="1">
      <protection locked="0"/>
    </xf>
    <xf numFmtId="0" fontId="54" fillId="5" borderId="0" xfId="0" applyFont="1" applyFill="1" applyBorder="1" applyAlignment="1" applyProtection="1">
      <alignment horizontal="center" vertical="center"/>
      <protection locked="0"/>
    </xf>
    <xf numFmtId="0" fontId="54" fillId="5" borderId="0" xfId="0" applyFont="1" applyFill="1" applyBorder="1" applyAlignment="1" applyProtection="1">
      <alignment horizontal="center" vertical="center" wrapText="1"/>
      <protection locked="0"/>
    </xf>
    <xf numFmtId="0" fontId="106" fillId="0" borderId="0" xfId="0" applyFont="1" applyProtection="1">
      <protection locked="0"/>
    </xf>
    <xf numFmtId="0" fontId="120" fillId="0" borderId="0" xfId="0" applyFont="1" applyFill="1" applyBorder="1" applyAlignment="1" applyProtection="1">
      <alignment wrapText="1"/>
      <protection locked="0"/>
    </xf>
    <xf numFmtId="0" fontId="62" fillId="6" borderId="3" xfId="0" applyFont="1" applyFill="1" applyBorder="1" applyAlignment="1" applyProtection="1">
      <alignment horizontal="center" vertical="center" wrapText="1"/>
      <protection locked="0"/>
    </xf>
    <xf numFmtId="0" fontId="120" fillId="5" borderId="30" xfId="0" applyFont="1" applyFill="1" applyBorder="1" applyAlignment="1" applyProtection="1">
      <alignment horizontal="center" vertical="center" wrapText="1"/>
      <protection locked="0"/>
    </xf>
    <xf numFmtId="0" fontId="114" fillId="5" borderId="0" xfId="0" applyFont="1" applyFill="1" applyBorder="1" applyAlignment="1" applyProtection="1">
      <alignment horizontal="center" wrapText="1"/>
      <protection locked="0"/>
    </xf>
    <xf numFmtId="0" fontId="109" fillId="5" borderId="18" xfId="0" applyFont="1" applyFill="1" applyBorder="1" applyAlignment="1" applyProtection="1">
      <alignment horizontal="center" wrapText="1"/>
      <protection locked="0"/>
    </xf>
    <xf numFmtId="0" fontId="109" fillId="5" borderId="0" xfId="0" applyFont="1" applyFill="1" applyBorder="1" applyAlignment="1" applyProtection="1">
      <alignment horizontal="center"/>
      <protection locked="0"/>
    </xf>
    <xf numFmtId="0" fontId="94" fillId="5" borderId="0" xfId="0" applyFont="1" applyFill="1" applyBorder="1" applyProtection="1">
      <protection locked="0"/>
    </xf>
    <xf numFmtId="0" fontId="94" fillId="0" borderId="0" xfId="0" applyFont="1" applyProtection="1">
      <protection locked="0"/>
    </xf>
    <xf numFmtId="0" fontId="110" fillId="0" borderId="5" xfId="0" applyFont="1" applyBorder="1" applyAlignment="1" applyProtection="1">
      <alignment horizontal="center" vertical="center"/>
      <protection locked="0"/>
    </xf>
    <xf numFmtId="0" fontId="93" fillId="5" borderId="0" xfId="0" applyFont="1" applyFill="1" applyBorder="1" applyProtection="1">
      <protection locked="0"/>
    </xf>
    <xf numFmtId="0" fontId="94" fillId="0" borderId="0" xfId="0" applyFont="1" applyBorder="1" applyProtection="1">
      <protection locked="0"/>
    </xf>
    <xf numFmtId="9" fontId="110" fillId="0" borderId="3" xfId="1" applyFont="1" applyBorder="1" applyAlignment="1" applyProtection="1">
      <alignment horizontal="center" vertical="center"/>
      <protection locked="0"/>
    </xf>
    <xf numFmtId="9" fontId="110" fillId="0" borderId="34" xfId="1" applyFont="1" applyBorder="1" applyAlignment="1" applyProtection="1">
      <alignment horizontal="center" vertical="center"/>
      <protection locked="0"/>
    </xf>
    <xf numFmtId="0" fontId="55" fillId="5" borderId="0" xfId="0" applyFont="1" applyFill="1" applyBorder="1" applyAlignment="1" applyProtection="1">
      <alignment horizontal="left" vertical="center" wrapText="1" indent="1"/>
      <protection locked="0"/>
    </xf>
    <xf numFmtId="9" fontId="110" fillId="5" borderId="0" xfId="1" applyFont="1" applyFill="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0" fontId="55" fillId="5" borderId="0" xfId="0" applyFont="1" applyFill="1" applyBorder="1" applyAlignment="1" applyProtection="1">
      <alignment horizontal="center" vertical="center"/>
      <protection locked="0"/>
    </xf>
    <xf numFmtId="0" fontId="94" fillId="5" borderId="0" xfId="0" applyFont="1" applyFill="1" applyBorder="1" applyAlignment="1" applyProtection="1">
      <alignment horizontal="center"/>
      <protection locked="0"/>
    </xf>
    <xf numFmtId="0" fontId="94" fillId="0" borderId="0" xfId="0" applyFont="1" applyFill="1" applyBorder="1" applyProtection="1">
      <protection locked="0"/>
    </xf>
    <xf numFmtId="0" fontId="120" fillId="0" borderId="0" xfId="0" applyFont="1" applyFill="1" applyBorder="1" applyAlignment="1" applyProtection="1">
      <alignment horizontal="justify" vertical="center"/>
      <protection locked="0"/>
    </xf>
    <xf numFmtId="0" fontId="62" fillId="5" borderId="0" xfId="0" applyFont="1" applyFill="1" applyBorder="1" applyAlignment="1" applyProtection="1">
      <alignment horizontal="center" vertical="center" wrapText="1"/>
      <protection locked="0"/>
    </xf>
    <xf numFmtId="0" fontId="94" fillId="0" borderId="0" xfId="0" applyFont="1" applyBorder="1" applyAlignment="1" applyProtection="1">
      <alignment horizontal="center" vertical="center"/>
      <protection locked="0"/>
    </xf>
    <xf numFmtId="0" fontId="94" fillId="5" borderId="0" xfId="0" applyFont="1" applyFill="1" applyBorder="1" applyAlignment="1" applyProtection="1">
      <alignment horizontal="center" vertical="center"/>
      <protection locked="0"/>
    </xf>
    <xf numFmtId="0" fontId="139" fillId="5" borderId="0" xfId="0" applyFont="1" applyFill="1" applyBorder="1" applyProtection="1">
      <protection locked="0"/>
    </xf>
    <xf numFmtId="0" fontId="139" fillId="0" borderId="0" xfId="0" applyFont="1" applyAlignment="1" applyProtection="1">
      <protection locked="0"/>
    </xf>
    <xf numFmtId="0" fontId="62" fillId="6" borderId="8" xfId="0" applyFont="1" applyFill="1" applyBorder="1" applyAlignment="1" applyProtection="1">
      <alignment horizontal="center" vertical="center" wrapText="1"/>
      <protection locked="0"/>
    </xf>
    <xf numFmtId="0" fontId="110" fillId="5" borderId="34" xfId="0" applyFont="1" applyFill="1" applyBorder="1" applyAlignment="1" applyProtection="1">
      <alignment horizontal="center" vertical="center" wrapText="1"/>
      <protection locked="0"/>
    </xf>
    <xf numFmtId="0" fontId="94" fillId="5" borderId="0" xfId="0" applyFont="1" applyFill="1" applyProtection="1">
      <protection locked="0"/>
    </xf>
    <xf numFmtId="0" fontId="94" fillId="5" borderId="0" xfId="0" applyFont="1" applyFill="1" applyBorder="1" applyAlignment="1" applyProtection="1">
      <alignment horizontal="left" vertical="top" wrapText="1"/>
      <protection locked="0"/>
    </xf>
    <xf numFmtId="0" fontId="77" fillId="0" borderId="0" xfId="0" applyFont="1" applyAlignment="1" applyProtection="1">
      <protection locked="0"/>
    </xf>
    <xf numFmtId="0" fontId="71" fillId="0" borderId="0" xfId="0" applyFont="1" applyProtection="1">
      <protection locked="0"/>
    </xf>
    <xf numFmtId="0" fontId="72" fillId="5" borderId="0" xfId="0" applyFont="1" applyFill="1" applyBorder="1" applyAlignment="1" applyProtection="1">
      <alignment horizontal="justify" vertical="center" wrapText="1"/>
      <protection locked="0"/>
    </xf>
    <xf numFmtId="9" fontId="75" fillId="5" borderId="0" xfId="1" applyFont="1" applyFill="1" applyBorder="1" applyAlignment="1" applyProtection="1">
      <alignment horizontal="center" vertical="center" wrapText="1"/>
      <protection locked="0"/>
    </xf>
    <xf numFmtId="0" fontId="58" fillId="0" borderId="0" xfId="0" applyFont="1" applyBorder="1" applyProtection="1">
      <protection locked="0"/>
    </xf>
    <xf numFmtId="0" fontId="58" fillId="5" borderId="0" xfId="0" applyFont="1" applyFill="1" applyBorder="1" applyAlignment="1" applyProtection="1">
      <alignment horizontal="left" vertical="top" wrapText="1"/>
      <protection locked="0"/>
    </xf>
    <xf numFmtId="0" fontId="76" fillId="0" borderId="0" xfId="0" applyFont="1" applyProtection="1">
      <protection locked="0"/>
    </xf>
    <xf numFmtId="0" fontId="78" fillId="0" borderId="0" xfId="0" applyFont="1" applyProtection="1">
      <protection locked="0"/>
    </xf>
    <xf numFmtId="0" fontId="72" fillId="2" borderId="0" xfId="0" applyFont="1" applyFill="1" applyBorder="1" applyAlignment="1" applyProtection="1">
      <alignment horizontal="justify" vertical="center"/>
      <protection locked="0"/>
    </xf>
    <xf numFmtId="0" fontId="58" fillId="2" borderId="0" xfId="0" applyFont="1" applyFill="1" applyProtection="1">
      <protection locked="0"/>
    </xf>
    <xf numFmtId="0" fontId="58" fillId="0" borderId="0" xfId="0" applyFont="1" applyFill="1" applyProtection="1">
      <protection locked="0"/>
    </xf>
    <xf numFmtId="0" fontId="72" fillId="0" borderId="0" xfId="0" applyFont="1" applyFill="1" applyBorder="1" applyAlignment="1" applyProtection="1">
      <alignment horizontal="justify" vertical="center"/>
      <protection locked="0"/>
    </xf>
    <xf numFmtId="0" fontId="79" fillId="0" borderId="0" xfId="0" applyFont="1" applyAlignment="1" applyProtection="1">
      <alignment horizontal="left" vertical="center"/>
      <protection locked="0"/>
    </xf>
    <xf numFmtId="0" fontId="58" fillId="0" borderId="0" xfId="0" applyFont="1" applyFill="1" applyAlignment="1" applyProtection="1">
      <alignment horizontal="center" vertical="center"/>
      <protection locked="0"/>
    </xf>
    <xf numFmtId="0" fontId="81" fillId="0" borderId="0" xfId="0" applyFont="1" applyAlignment="1" applyProtection="1">
      <alignment horizontal="left" vertical="center"/>
      <protection locked="0"/>
    </xf>
    <xf numFmtId="0" fontId="82" fillId="0" borderId="0" xfId="0" applyFont="1" applyFill="1" applyProtection="1">
      <protection locked="0"/>
    </xf>
    <xf numFmtId="0" fontId="83" fillId="0" borderId="0" xfId="0" applyFont="1" applyFill="1" applyBorder="1" applyAlignment="1" applyProtection="1">
      <alignment horizontal="left"/>
      <protection locked="0"/>
    </xf>
    <xf numFmtId="0" fontId="84" fillId="0" borderId="0" xfId="0" applyFont="1" applyFill="1" applyBorder="1" applyAlignment="1" applyProtection="1">
      <alignment wrapText="1"/>
      <protection locked="0"/>
    </xf>
    <xf numFmtId="0" fontId="84" fillId="0" borderId="0" xfId="0" applyFont="1" applyFill="1" applyBorder="1" applyProtection="1">
      <protection locked="0"/>
    </xf>
    <xf numFmtId="0" fontId="85" fillId="0" borderId="0" xfId="0" applyFont="1" applyFill="1" applyBorder="1" applyAlignment="1" applyProtection="1">
      <alignment horizontal="center"/>
      <protection locked="0"/>
    </xf>
    <xf numFmtId="0" fontId="58" fillId="0" borderId="0" xfId="0" applyFont="1" applyAlignment="1" applyProtection="1">
      <alignment wrapText="1"/>
      <protection locked="0"/>
    </xf>
    <xf numFmtId="0" fontId="86" fillId="0" borderId="0" xfId="0" applyFont="1" applyAlignment="1" applyProtection="1">
      <alignment vertical="center"/>
      <protection locked="0"/>
    </xf>
    <xf numFmtId="0" fontId="79" fillId="0" borderId="0" xfId="0" applyFont="1" applyProtection="1">
      <protection locked="0"/>
    </xf>
    <xf numFmtId="0" fontId="87" fillId="0" borderId="0" xfId="0" applyFont="1" applyProtection="1">
      <protection locked="0"/>
    </xf>
    <xf numFmtId="0" fontId="88" fillId="0" borderId="0" xfId="0" applyFont="1" applyAlignment="1" applyProtection="1">
      <alignment horizontal="justify" vertical="center" wrapText="1"/>
      <protection locked="0"/>
    </xf>
    <xf numFmtId="0" fontId="72" fillId="0" borderId="0" xfId="0" applyFont="1" applyAlignment="1" applyProtection="1">
      <alignment vertical="center"/>
      <protection locked="0"/>
    </xf>
    <xf numFmtId="0" fontId="88" fillId="0" borderId="0" xfId="0" applyFont="1" applyAlignment="1" applyProtection="1">
      <alignment vertical="center" wrapText="1"/>
      <protection locked="0"/>
    </xf>
    <xf numFmtId="0" fontId="54" fillId="0" borderId="0" xfId="0" applyFont="1" applyFill="1" applyBorder="1" applyProtection="1">
      <protection locked="0"/>
    </xf>
    <xf numFmtId="0" fontId="89" fillId="0" borderId="0" xfId="2" applyFont="1" applyFill="1" applyBorder="1" applyAlignment="1" applyProtection="1">
      <alignment horizontal="center"/>
      <protection locked="0"/>
    </xf>
    <xf numFmtId="0" fontId="56" fillId="0" borderId="0" xfId="0" applyFont="1" applyFill="1" applyBorder="1" applyAlignment="1" applyProtection="1">
      <alignment horizontal="center"/>
      <protection locked="0"/>
    </xf>
    <xf numFmtId="0" fontId="58" fillId="5" borderId="0" xfId="0" applyFont="1" applyFill="1" applyBorder="1" applyAlignment="1" applyProtection="1">
      <alignment horizontal="center" vertical="center"/>
      <protection locked="0"/>
    </xf>
    <xf numFmtId="0" fontId="58" fillId="5" borderId="0" xfId="0" applyFont="1" applyFill="1" applyBorder="1" applyAlignment="1" applyProtection="1">
      <alignment horizontal="center" vertical="center" wrapText="1"/>
      <protection locked="0"/>
    </xf>
    <xf numFmtId="0" fontId="72" fillId="0" borderId="0" xfId="0" applyFont="1" applyFill="1" applyBorder="1" applyAlignment="1" applyProtection="1">
      <alignment wrapText="1"/>
      <protection locked="0"/>
    </xf>
    <xf numFmtId="0" fontId="72" fillId="5" borderId="0" xfId="0"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wrapText="1"/>
      <protection locked="0"/>
    </xf>
    <xf numFmtId="0" fontId="54" fillId="5" borderId="32" xfId="0" applyFont="1" applyFill="1" applyBorder="1" applyAlignment="1" applyProtection="1">
      <alignment horizontal="center" vertical="center" wrapText="1"/>
      <protection locked="0"/>
    </xf>
    <xf numFmtId="0" fontId="54" fillId="0" borderId="0" xfId="0" applyFont="1" applyBorder="1" applyProtection="1">
      <protection locked="0"/>
    </xf>
    <xf numFmtId="0" fontId="62" fillId="6" borderId="33" xfId="0" applyFont="1" applyFill="1" applyBorder="1" applyAlignment="1" applyProtection="1">
      <alignment horizontal="center" vertical="center" wrapText="1"/>
      <protection locked="0"/>
    </xf>
    <xf numFmtId="0" fontId="54" fillId="0" borderId="0" xfId="0" applyFont="1" applyBorder="1" applyAlignment="1" applyProtection="1">
      <alignment horizontal="center" vertical="center"/>
      <protection locked="0"/>
    </xf>
    <xf numFmtId="0" fontId="55" fillId="0" borderId="5" xfId="0" applyFont="1" applyBorder="1" applyAlignment="1" applyProtection="1">
      <alignment horizontal="center" vertical="center"/>
      <protection locked="0"/>
    </xf>
    <xf numFmtId="0" fontId="58" fillId="0" borderId="0" xfId="0" applyFont="1" applyBorder="1" applyAlignment="1" applyProtection="1">
      <alignment horizontal="center"/>
      <protection locked="0"/>
    </xf>
    <xf numFmtId="0" fontId="55" fillId="0" borderId="4" xfId="0" applyFont="1" applyBorder="1" applyAlignment="1" applyProtection="1">
      <alignment horizontal="center" vertical="center"/>
      <protection locked="0"/>
    </xf>
    <xf numFmtId="0" fontId="54" fillId="0" borderId="8" xfId="0" applyFont="1" applyBorder="1" applyAlignment="1" applyProtection="1">
      <alignment horizontal="center" vertical="center"/>
      <protection locked="0"/>
    </xf>
    <xf numFmtId="0" fontId="58" fillId="0" borderId="0" xfId="0" applyFont="1" applyFill="1" applyBorder="1" applyAlignment="1" applyProtection="1">
      <alignment horizontal="center"/>
      <protection locked="0"/>
    </xf>
    <xf numFmtId="0" fontId="58" fillId="0" borderId="0" xfId="0" applyFont="1" applyBorder="1" applyAlignment="1" applyProtection="1">
      <alignment horizontal="center" vertical="center"/>
      <protection locked="0"/>
    </xf>
    <xf numFmtId="0" fontId="58" fillId="0" borderId="0" xfId="0" applyFont="1" applyFill="1" applyBorder="1" applyProtection="1">
      <protection locked="0"/>
    </xf>
    <xf numFmtId="0" fontId="58" fillId="0" borderId="6" xfId="0" applyFont="1" applyFill="1" applyBorder="1" applyAlignment="1" applyProtection="1">
      <alignment wrapText="1"/>
      <protection locked="0"/>
    </xf>
    <xf numFmtId="0" fontId="58" fillId="0" borderId="0" xfId="0" applyFont="1" applyFill="1" applyBorder="1" applyAlignment="1" applyProtection="1">
      <alignment horizontal="center" vertical="center"/>
      <protection locked="0"/>
    </xf>
    <xf numFmtId="0" fontId="58" fillId="0" borderId="0" xfId="0" applyFont="1" applyFill="1" applyBorder="1" applyAlignment="1" applyProtection="1">
      <alignment wrapText="1"/>
      <protection locked="0"/>
    </xf>
    <xf numFmtId="0" fontId="58" fillId="0" borderId="63" xfId="0" applyFont="1" applyFill="1" applyBorder="1" applyAlignment="1" applyProtection="1">
      <alignment horizontal="center" vertical="center" wrapText="1"/>
      <protection locked="0"/>
    </xf>
    <xf numFmtId="0" fontId="58" fillId="0" borderId="63" xfId="0" applyFont="1" applyFill="1" applyBorder="1" applyAlignment="1" applyProtection="1">
      <alignment horizontal="center" vertical="center"/>
      <protection locked="0"/>
    </xf>
    <xf numFmtId="0" fontId="58" fillId="0" borderId="0" xfId="0" applyFont="1" applyFill="1" applyBorder="1" applyAlignment="1" applyProtection="1">
      <alignment horizontal="center" vertical="center" wrapText="1"/>
      <protection locked="0"/>
    </xf>
    <xf numFmtId="9" fontId="54" fillId="0" borderId="7" xfId="1" applyFont="1" applyBorder="1" applyAlignment="1" applyProtection="1">
      <alignment horizontal="center" vertical="center" wrapText="1"/>
      <protection locked="0"/>
    </xf>
    <xf numFmtId="9" fontId="54" fillId="0" borderId="0" xfId="1" applyFont="1" applyBorder="1" applyAlignment="1" applyProtection="1">
      <alignment horizontal="center" vertical="center" wrapText="1"/>
      <protection locked="0"/>
    </xf>
    <xf numFmtId="0" fontId="54" fillId="0" borderId="0" xfId="0" applyFont="1" applyProtection="1">
      <protection locked="0"/>
    </xf>
    <xf numFmtId="9" fontId="54" fillId="0" borderId="8" xfId="1" applyFont="1" applyBorder="1" applyAlignment="1" applyProtection="1">
      <alignment horizontal="center" vertical="center" wrapText="1"/>
      <protection locked="0"/>
    </xf>
    <xf numFmtId="0" fontId="58" fillId="3" borderId="0" xfId="0" applyFont="1" applyFill="1" applyBorder="1" applyAlignment="1" applyProtection="1">
      <alignment horizontal="left" vertical="top" wrapText="1"/>
      <protection locked="0"/>
    </xf>
    <xf numFmtId="0" fontId="54" fillId="0" borderId="92" xfId="0" applyFont="1" applyBorder="1" applyAlignment="1" applyProtection="1">
      <alignment horizontal="center" vertical="center"/>
      <protection locked="0"/>
    </xf>
    <xf numFmtId="0" fontId="54" fillId="0" borderId="4" xfId="0" applyFont="1" applyBorder="1" applyAlignment="1" applyProtection="1">
      <alignment horizontal="center" vertical="center"/>
      <protection locked="0"/>
    </xf>
    <xf numFmtId="0" fontId="54" fillId="0" borderId="78" xfId="0" applyFont="1" applyBorder="1" applyAlignment="1" applyProtection="1">
      <alignment horizontal="center" vertical="center"/>
      <protection locked="0"/>
    </xf>
    <xf numFmtId="0" fontId="54" fillId="5" borderId="0" xfId="0" applyFont="1" applyFill="1" applyBorder="1" applyAlignment="1" applyProtection="1">
      <alignment horizontal="left" vertical="center" wrapText="1" indent="1"/>
      <protection locked="0"/>
    </xf>
    <xf numFmtId="0" fontId="54" fillId="5" borderId="6" xfId="0" applyFont="1" applyFill="1" applyBorder="1" applyAlignment="1" applyProtection="1">
      <alignment horizontal="center" vertical="center"/>
      <protection locked="0"/>
    </xf>
    <xf numFmtId="0" fontId="92" fillId="5" borderId="0" xfId="0" applyFont="1" applyFill="1" applyBorder="1" applyAlignment="1" applyProtection="1">
      <alignment horizontal="center" vertical="center" wrapText="1"/>
      <protection locked="0"/>
    </xf>
    <xf numFmtId="0" fontId="91" fillId="5" borderId="0" xfId="0" applyFont="1" applyFill="1" applyBorder="1" applyAlignment="1" applyProtection="1">
      <alignment horizontal="center" vertical="center" wrapText="1"/>
      <protection locked="0"/>
    </xf>
    <xf numFmtId="0" fontId="54" fillId="0" borderId="40" xfId="0" applyFont="1" applyBorder="1" applyAlignment="1" applyProtection="1">
      <alignment horizontal="center" vertical="center"/>
      <protection locked="0"/>
    </xf>
    <xf numFmtId="0" fontId="54" fillId="5" borderId="0" xfId="0" applyFont="1" applyFill="1" applyBorder="1" applyAlignment="1" applyProtection="1">
      <alignment horizontal="justify" vertical="center"/>
      <protection locked="0"/>
    </xf>
    <xf numFmtId="0" fontId="88" fillId="5" borderId="0" xfId="0" applyFont="1" applyFill="1" applyBorder="1" applyAlignment="1" applyProtection="1">
      <alignment horizontal="justify" vertical="center"/>
      <protection locked="0"/>
    </xf>
    <xf numFmtId="0" fontId="75" fillId="0" borderId="0" xfId="0" applyFont="1" applyBorder="1" applyProtection="1">
      <protection locked="0"/>
    </xf>
    <xf numFmtId="0" fontId="58" fillId="5" borderId="0" xfId="0" applyFont="1" applyFill="1" applyProtection="1">
      <protection locked="0"/>
    </xf>
    <xf numFmtId="0" fontId="72" fillId="5" borderId="22" xfId="0" applyFont="1" applyFill="1" applyBorder="1" applyAlignment="1" applyProtection="1">
      <alignment horizontal="center" vertical="center" wrapText="1"/>
      <protection locked="0"/>
    </xf>
    <xf numFmtId="0" fontId="62" fillId="6" borderId="43" xfId="0"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wrapText="1"/>
      <protection locked="0"/>
    </xf>
    <xf numFmtId="0" fontId="54" fillId="0" borderId="42" xfId="0" applyFont="1" applyBorder="1" applyAlignment="1" applyProtection="1">
      <alignment horizontal="center" vertical="center"/>
      <protection locked="0"/>
    </xf>
    <xf numFmtId="0" fontId="75" fillId="0" borderId="51" xfId="0" applyFont="1" applyBorder="1" applyAlignment="1" applyProtection="1">
      <alignment horizontal="center" vertical="center"/>
      <protection locked="0"/>
    </xf>
    <xf numFmtId="0" fontId="0" fillId="0" borderId="0" xfId="0" applyProtection="1">
      <protection locked="0"/>
    </xf>
    <xf numFmtId="0" fontId="0" fillId="0" borderId="0" xfId="0" applyAlignment="1" applyProtection="1">
      <protection locked="0"/>
    </xf>
    <xf numFmtId="0" fontId="62" fillId="5" borderId="0" xfId="0" applyFont="1" applyFill="1" applyBorder="1" applyAlignment="1" applyProtection="1">
      <alignment horizontal="center" vertical="center"/>
      <protection locked="0"/>
    </xf>
    <xf numFmtId="0" fontId="4" fillId="5" borderId="0" xfId="0" applyFont="1" applyFill="1" applyBorder="1" applyAlignment="1" applyProtection="1">
      <alignment horizontal="center" vertical="center"/>
      <protection locked="0"/>
    </xf>
    <xf numFmtId="0" fontId="55" fillId="5" borderId="0" xfId="0" applyFont="1" applyFill="1" applyBorder="1" applyAlignment="1" applyProtection="1">
      <alignment horizontal="left" vertical="top" wrapText="1" indent="2"/>
      <protection locked="0"/>
    </xf>
    <xf numFmtId="0" fontId="34" fillId="5" borderId="0" xfId="0" applyFont="1" applyFill="1" applyBorder="1" applyAlignment="1" applyProtection="1">
      <alignment horizontal="left" vertical="top" wrapText="1"/>
      <protection locked="0"/>
    </xf>
    <xf numFmtId="0" fontId="24" fillId="0" borderId="0" xfId="0" applyFont="1" applyProtection="1">
      <protection locked="0"/>
    </xf>
    <xf numFmtId="0" fontId="100" fillId="10" borderId="23" xfId="0" applyFont="1" applyFill="1" applyBorder="1" applyAlignment="1" applyProtection="1">
      <alignment horizontal="center" vertical="center" wrapText="1"/>
      <protection locked="0"/>
    </xf>
    <xf numFmtId="0" fontId="96" fillId="0" borderId="0"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wrapText="1"/>
      <protection locked="0"/>
    </xf>
    <xf numFmtId="0" fontId="97" fillId="5" borderId="26" xfId="0" applyFont="1" applyFill="1" applyBorder="1" applyAlignment="1" applyProtection="1">
      <alignment horizontal="center" vertical="center"/>
      <protection locked="0"/>
    </xf>
    <xf numFmtId="0" fontId="0" fillId="0" borderId="0" xfId="0" applyFill="1" applyBorder="1" applyProtection="1">
      <protection locked="0"/>
    </xf>
    <xf numFmtId="0" fontId="0" fillId="5" borderId="0" xfId="0" applyFill="1" applyBorder="1" applyAlignment="1" applyProtection="1">
      <alignment horizontal="center" vertical="center"/>
      <protection locked="0"/>
    </xf>
    <xf numFmtId="0" fontId="5" fillId="0" borderId="0" xfId="0" applyFont="1" applyFill="1" applyBorder="1" applyAlignment="1" applyProtection="1">
      <alignment horizontal="justify" vertical="center"/>
      <protection locked="0"/>
    </xf>
    <xf numFmtId="0" fontId="0" fillId="0" borderId="0" xfId="0" applyFill="1" applyBorder="1" applyAlignment="1" applyProtection="1">
      <alignment wrapText="1"/>
      <protection locked="0"/>
    </xf>
    <xf numFmtId="0" fontId="0" fillId="0" borderId="0" xfId="0" applyFill="1" applyBorder="1" applyAlignment="1" applyProtection="1">
      <protection locked="0"/>
    </xf>
    <xf numFmtId="0" fontId="0" fillId="0" borderId="24" xfId="0" applyFill="1" applyBorder="1" applyAlignment="1" applyProtection="1">
      <alignment wrapText="1"/>
      <protection locked="0"/>
    </xf>
    <xf numFmtId="0" fontId="0" fillId="5" borderId="0" xfId="0"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33" fillId="5" borderId="0" xfId="0" applyFont="1" applyFill="1" applyBorder="1" applyAlignment="1" applyProtection="1">
      <alignment horizontal="left" vertical="center" wrapText="1" indent="1"/>
      <protection locked="0"/>
    </xf>
    <xf numFmtId="0" fontId="11" fillId="0" borderId="0" xfId="0" applyFont="1" applyFill="1" applyBorder="1" applyAlignment="1" applyProtection="1">
      <alignment wrapText="1"/>
      <protection locked="0"/>
    </xf>
    <xf numFmtId="0" fontId="0" fillId="5" borderId="0" xfId="0" applyFill="1" applyAlignment="1" applyProtection="1">
      <alignment horizontal="center" vertical="center" wrapText="1"/>
      <protection locked="0"/>
    </xf>
    <xf numFmtId="0" fontId="21" fillId="0" borderId="0" xfId="2" applyAlignment="1" applyProtection="1">
      <alignment vertical="center"/>
      <protection locked="0"/>
    </xf>
    <xf numFmtId="0" fontId="0" fillId="5" borderId="18" xfId="0" applyFill="1" applyBorder="1" applyAlignment="1" applyProtection="1">
      <alignment horizontal="center" vertical="center" wrapText="1"/>
      <protection locked="0"/>
    </xf>
    <xf numFmtId="0" fontId="0" fillId="0" borderId="0" xfId="0" applyBorder="1" applyProtection="1">
      <protection locked="0"/>
    </xf>
    <xf numFmtId="9" fontId="33" fillId="0" borderId="52" xfId="0" applyNumberFormat="1" applyFont="1" applyBorder="1" applyAlignment="1" applyProtection="1">
      <alignment horizontal="center" vertical="center"/>
      <protection locked="0"/>
    </xf>
    <xf numFmtId="0" fontId="32" fillId="5" borderId="0" xfId="0" applyFont="1" applyFill="1" applyBorder="1" applyAlignment="1" applyProtection="1">
      <alignment horizontal="left" vertical="center" wrapText="1" indent="1"/>
      <protection locked="0"/>
    </xf>
    <xf numFmtId="0" fontId="11" fillId="0" borderId="0" xfId="0" applyFont="1" applyBorder="1" applyAlignment="1" applyProtection="1">
      <alignment horizontal="center" vertical="center"/>
      <protection locked="0"/>
    </xf>
    <xf numFmtId="0" fontId="0" fillId="5" borderId="0" xfId="0" applyFill="1" applyBorder="1" applyAlignment="1" applyProtection="1">
      <alignment wrapText="1"/>
      <protection locked="0"/>
    </xf>
    <xf numFmtId="0" fontId="0" fillId="5" borderId="0" xfId="0" applyFill="1" applyAlignment="1" applyProtection="1">
      <protection locked="0"/>
    </xf>
    <xf numFmtId="0" fontId="99" fillId="0" borderId="52" xfId="0" applyFont="1" applyBorder="1" applyAlignment="1" applyProtection="1">
      <alignment horizontal="center" vertical="center"/>
      <protection locked="0"/>
    </xf>
    <xf numFmtId="0" fontId="0" fillId="5" borderId="0" xfId="0" applyNumberFormat="1" applyFill="1" applyAlignment="1" applyProtection="1">
      <alignment wrapText="1"/>
      <protection locked="0"/>
    </xf>
    <xf numFmtId="0" fontId="0" fillId="5" borderId="0" xfId="0" applyFill="1" applyAlignment="1" applyProtection="1">
      <alignment wrapText="1"/>
      <protection locked="0"/>
    </xf>
    <xf numFmtId="0" fontId="12" fillId="0" borderId="0" xfId="0" applyFont="1" applyProtection="1">
      <protection locked="0"/>
    </xf>
    <xf numFmtId="0" fontId="0" fillId="0" borderId="0" xfId="0" applyNumberFormat="1" applyAlignment="1" applyProtection="1">
      <alignment wrapText="1"/>
      <protection locked="0"/>
    </xf>
    <xf numFmtId="0" fontId="0" fillId="0" borderId="0" xfId="0" applyAlignment="1" applyProtection="1">
      <alignment wrapText="1"/>
      <protection locked="0"/>
    </xf>
    <xf numFmtId="49" fontId="99" fillId="0" borderId="52" xfId="0" applyNumberFormat="1" applyFont="1" applyBorder="1" applyAlignment="1" applyProtection="1">
      <alignment horizontal="center" vertical="center" wrapText="1"/>
      <protection locked="0"/>
    </xf>
    <xf numFmtId="0" fontId="0" fillId="5" borderId="0" xfId="0" applyNumberFormat="1" applyFill="1" applyAlignment="1" applyProtection="1">
      <alignment horizontal="left" vertical="center" wrapText="1"/>
      <protection locked="0"/>
    </xf>
    <xf numFmtId="0" fontId="0" fillId="5" borderId="0" xfId="0" applyFill="1" applyAlignment="1" applyProtection="1">
      <alignment horizontal="left" vertical="center" wrapText="1" indent="2"/>
      <protection locked="0"/>
    </xf>
    <xf numFmtId="0" fontId="0" fillId="5" borderId="0" xfId="0" applyFill="1" applyBorder="1" applyAlignment="1" applyProtection="1">
      <alignment horizontal="left" vertical="center" wrapText="1" indent="2"/>
      <protection locked="0"/>
    </xf>
    <xf numFmtId="0" fontId="30" fillId="5" borderId="0" xfId="0" applyFont="1" applyFill="1" applyBorder="1" applyAlignment="1" applyProtection="1">
      <alignment horizontal="left" vertical="center" wrapText="1" indent="1"/>
      <protection locked="0"/>
    </xf>
    <xf numFmtId="0" fontId="33" fillId="0" borderId="52" xfId="0" applyFont="1" applyBorder="1" applyAlignment="1" applyProtection="1">
      <alignment horizontal="center" vertical="center"/>
      <protection locked="0"/>
    </xf>
    <xf numFmtId="0" fontId="5" fillId="2" borderId="0" xfId="0" applyFont="1" applyFill="1" applyBorder="1" applyAlignment="1" applyProtection="1">
      <alignment horizontal="justify" vertical="center"/>
      <protection locked="0"/>
    </xf>
    <xf numFmtId="0" fontId="0" fillId="2" borderId="0" xfId="0" applyFill="1" applyProtection="1">
      <protection locked="0"/>
    </xf>
    <xf numFmtId="0" fontId="0" fillId="2" borderId="0" xfId="0" applyFill="1" applyAlignment="1" applyProtection="1">
      <protection locked="0"/>
    </xf>
    <xf numFmtId="0" fontId="0" fillId="0" borderId="0" xfId="0" applyFill="1" applyProtection="1">
      <protection locked="0"/>
    </xf>
    <xf numFmtId="0" fontId="0" fillId="0" borderId="0" xfId="0" applyFill="1" applyAlignment="1" applyProtection="1">
      <protection locked="0"/>
    </xf>
    <xf numFmtId="0" fontId="29" fillId="0" borderId="0" xfId="0" applyFont="1" applyAlignment="1" applyProtection="1">
      <alignment horizontal="left" vertical="center"/>
      <protection locked="0"/>
    </xf>
    <xf numFmtId="0" fontId="23" fillId="0" borderId="0" xfId="0" applyFont="1" applyFill="1" applyBorder="1" applyAlignment="1" applyProtection="1">
      <alignment horizontal="left"/>
      <protection locked="0"/>
    </xf>
    <xf numFmtId="0" fontId="10" fillId="0" borderId="0" xfId="0" applyFont="1" applyFill="1" applyBorder="1" applyAlignment="1" applyProtection="1">
      <alignment wrapText="1"/>
      <protection locked="0"/>
    </xf>
    <xf numFmtId="0" fontId="10" fillId="0" borderId="0" xfId="0" applyFont="1" applyFill="1" applyBorder="1" applyProtection="1">
      <protection locked="0"/>
    </xf>
    <xf numFmtId="0" fontId="2" fillId="0" borderId="0" xfId="0" applyFont="1" applyFill="1" applyBorder="1" applyAlignment="1" applyProtection="1">
      <alignment horizontal="center"/>
      <protection locked="0"/>
    </xf>
    <xf numFmtId="0" fontId="0" fillId="0" borderId="0" xfId="0" applyFill="1" applyBorder="1" applyAlignment="1" applyProtection="1">
      <alignment horizontal="center" vertical="center"/>
      <protection locked="0"/>
    </xf>
    <xf numFmtId="0" fontId="25" fillId="0" borderId="0" xfId="0" applyFont="1" applyFill="1" applyBorder="1" applyAlignment="1" applyProtection="1">
      <alignment horizontal="left" vertical="top" wrapText="1"/>
      <protection locked="0"/>
    </xf>
    <xf numFmtId="0" fontId="25" fillId="5" borderId="0" xfId="0" applyFont="1" applyFill="1" applyBorder="1" applyAlignment="1" applyProtection="1">
      <alignment horizontal="left" vertical="center" wrapText="1"/>
      <protection locked="0"/>
    </xf>
    <xf numFmtId="0" fontId="99" fillId="5" borderId="0" xfId="0" applyFont="1" applyFill="1" applyBorder="1" applyAlignment="1" applyProtection="1">
      <alignment vertical="center" wrapText="1"/>
      <protection locked="0"/>
    </xf>
    <xf numFmtId="0" fontId="5" fillId="0" borderId="25" xfId="0" applyFont="1" applyFill="1" applyBorder="1" applyAlignment="1" applyProtection="1">
      <alignment wrapText="1"/>
      <protection locked="0"/>
    </xf>
    <xf numFmtId="0" fontId="99" fillId="10" borderId="23" xfId="0" applyFont="1" applyFill="1" applyBorder="1" applyAlignment="1" applyProtection="1">
      <alignment horizontal="center" vertical="center" wrapText="1"/>
      <protection locked="0"/>
    </xf>
    <xf numFmtId="0" fontId="99" fillId="5" borderId="23" xfId="0" applyFont="1" applyFill="1" applyBorder="1" applyAlignment="1" applyProtection="1">
      <alignment horizontal="center" vertical="center"/>
      <protection locked="0"/>
    </xf>
    <xf numFmtId="0" fontId="99" fillId="5" borderId="26" xfId="0" applyFont="1" applyFill="1" applyBorder="1" applyAlignment="1" applyProtection="1">
      <alignment horizontal="center" vertical="center"/>
      <protection locked="0"/>
    </xf>
    <xf numFmtId="0" fontId="99" fillId="5" borderId="23" xfId="0" applyFont="1" applyFill="1" applyBorder="1" applyAlignment="1" applyProtection="1">
      <alignment horizontal="center" vertical="center" wrapText="1"/>
      <protection locked="0"/>
    </xf>
    <xf numFmtId="0" fontId="0" fillId="5" borderId="0" xfId="0" applyFill="1" applyBorder="1" applyAlignment="1" applyProtection="1">
      <alignment horizontal="left" vertical="top" wrapText="1"/>
      <protection locked="0"/>
    </xf>
    <xf numFmtId="0" fontId="0" fillId="5" borderId="69" xfId="0" applyFill="1" applyBorder="1" applyAlignment="1" applyProtection="1">
      <alignment horizontal="left" vertical="top" wrapText="1"/>
      <protection locked="0"/>
    </xf>
    <xf numFmtId="0" fontId="99" fillId="5" borderId="26" xfId="0" applyFont="1" applyFill="1" applyBorder="1" applyAlignment="1" applyProtection="1">
      <alignment horizontal="center" vertical="center" wrapText="1"/>
      <protection locked="0"/>
    </xf>
    <xf numFmtId="0" fontId="31" fillId="5" borderId="0" xfId="0" applyFont="1" applyFill="1" applyBorder="1" applyAlignment="1" applyProtection="1">
      <alignment horizontal="left" vertical="center" wrapText="1" indent="1"/>
      <protection locked="0"/>
    </xf>
    <xf numFmtId="0" fontId="0" fillId="0" borderId="0" xfId="0" applyBorder="1" applyAlignment="1" applyProtection="1">
      <alignment horizontal="center" vertical="center" wrapText="1"/>
      <protection locked="0"/>
    </xf>
    <xf numFmtId="0" fontId="33" fillId="0" borderId="97" xfId="0" applyFont="1" applyBorder="1" applyAlignment="1" applyProtection="1">
      <alignment horizontal="center" vertical="center"/>
      <protection locked="0"/>
    </xf>
    <xf numFmtId="0" fontId="21" fillId="0" borderId="0" xfId="2" applyAlignment="1" applyProtection="1">
      <alignment horizontal="center" vertical="center" wrapText="1"/>
      <protection locked="0"/>
    </xf>
    <xf numFmtId="0" fontId="31" fillId="0" borderId="0" xfId="0" applyFont="1" applyFill="1" applyBorder="1" applyAlignment="1" applyProtection="1">
      <alignment horizontal="left" vertical="center" wrapText="1" indent="1"/>
      <protection locked="0"/>
    </xf>
    <xf numFmtId="0" fontId="99" fillId="0" borderId="88" xfId="0" applyFont="1" applyBorder="1" applyAlignment="1" applyProtection="1">
      <alignment horizontal="center" vertical="center"/>
      <protection locked="0"/>
    </xf>
    <xf numFmtId="0" fontId="0" fillId="0" borderId="23" xfId="0" applyBorder="1" applyProtection="1">
      <protection locked="0"/>
    </xf>
    <xf numFmtId="0" fontId="24" fillId="0" borderId="0" xfId="0" applyFont="1" applyFill="1" applyProtection="1">
      <protection locked="0"/>
    </xf>
    <xf numFmtId="0" fontId="0" fillId="5" borderId="0" xfId="0" applyFill="1" applyBorder="1" applyProtection="1">
      <protection locked="0"/>
    </xf>
    <xf numFmtId="0" fontId="25" fillId="5" borderId="0" xfId="0" applyFont="1" applyFill="1" applyBorder="1" applyAlignment="1" applyProtection="1">
      <alignment horizontal="center" vertical="center" wrapText="1"/>
      <protection locked="0"/>
    </xf>
    <xf numFmtId="0" fontId="94" fillId="5" borderId="72" xfId="0" applyFont="1" applyFill="1" applyBorder="1" applyAlignment="1" applyProtection="1">
      <alignment horizontal="left" vertical="center" wrapText="1"/>
      <protection locked="0"/>
    </xf>
    <xf numFmtId="0" fontId="98" fillId="19" borderId="70" xfId="0" applyFont="1" applyFill="1" applyBorder="1" applyAlignment="1" applyProtection="1">
      <alignment horizontal="center" vertical="center"/>
      <protection locked="0"/>
    </xf>
    <xf numFmtId="0" fontId="94" fillId="5" borderId="73" xfId="0" applyFont="1" applyFill="1" applyBorder="1" applyAlignment="1" applyProtection="1">
      <alignment horizontal="left" vertical="center" wrapText="1"/>
      <protection locked="0"/>
    </xf>
    <xf numFmtId="0" fontId="94" fillId="0" borderId="74" xfId="0" applyFont="1" applyFill="1" applyBorder="1" applyAlignment="1" applyProtection="1">
      <alignment horizontal="left" vertical="top" wrapText="1"/>
      <protection locked="0"/>
    </xf>
    <xf numFmtId="0" fontId="105" fillId="0" borderId="76" xfId="0" applyFont="1" applyFill="1" applyBorder="1" applyAlignment="1" applyProtection="1">
      <alignment horizontal="left" vertical="center" wrapText="1" indent="1"/>
      <protection locked="0"/>
    </xf>
    <xf numFmtId="0" fontId="107" fillId="0" borderId="76" xfId="0" applyFont="1" applyFill="1" applyBorder="1" applyAlignment="1" applyProtection="1">
      <alignment horizontal="center" vertical="center"/>
      <protection locked="0"/>
    </xf>
    <xf numFmtId="0" fontId="55" fillId="5" borderId="76" xfId="0" applyFont="1" applyFill="1" applyBorder="1" applyAlignment="1" applyProtection="1">
      <alignment horizontal="center" vertical="center"/>
      <protection locked="0"/>
    </xf>
    <xf numFmtId="0" fontId="98" fillId="5" borderId="74" xfId="0" applyFont="1" applyFill="1" applyBorder="1" applyAlignment="1" applyProtection="1">
      <alignment horizontal="left" vertical="center" wrapText="1" indent="1"/>
      <protection locked="0"/>
    </xf>
    <xf numFmtId="0" fontId="108" fillId="5" borderId="74" xfId="0" applyFont="1" applyFill="1" applyBorder="1" applyAlignment="1" applyProtection="1">
      <alignment horizontal="center" vertical="center" wrapText="1"/>
      <protection locked="0"/>
    </xf>
    <xf numFmtId="0" fontId="109" fillId="0" borderId="74" xfId="0" applyFont="1" applyFill="1" applyBorder="1" applyAlignment="1" applyProtection="1">
      <alignment horizontal="center" wrapText="1"/>
      <protection locked="0"/>
    </xf>
    <xf numFmtId="0" fontId="108" fillId="5" borderId="71"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0" fillId="5" borderId="0" xfId="0" applyFont="1" applyFill="1" applyBorder="1" applyAlignment="1" applyProtection="1">
      <alignment horizontal="center" vertical="center"/>
      <protection locked="0"/>
    </xf>
    <xf numFmtId="0" fontId="94" fillId="5" borderId="0" xfId="0" applyFont="1" applyFill="1" applyBorder="1" applyAlignment="1" applyProtection="1">
      <alignment horizontal="center" vertical="center" wrapText="1"/>
      <protection locked="0"/>
    </xf>
    <xf numFmtId="0" fontId="94" fillId="5" borderId="0" xfId="0" applyFont="1" applyFill="1" applyBorder="1" applyAlignment="1" applyProtection="1">
      <alignment horizontal="left" vertical="center" wrapText="1"/>
      <protection locked="0"/>
    </xf>
    <xf numFmtId="0" fontId="94" fillId="0" borderId="0" xfId="0" applyFont="1" applyFill="1" applyBorder="1" applyAlignment="1" applyProtection="1">
      <alignment horizontal="left" vertical="top" wrapText="1"/>
      <protection locked="0"/>
    </xf>
    <xf numFmtId="0" fontId="98" fillId="19" borderId="80" xfId="0" applyFont="1" applyFill="1" applyBorder="1" applyAlignment="1" applyProtection="1">
      <alignment horizontal="center" vertical="center"/>
      <protection locked="0"/>
    </xf>
    <xf numFmtId="0" fontId="105" fillId="0" borderId="0" xfId="0" applyFont="1" applyFill="1" applyBorder="1" applyAlignment="1" applyProtection="1">
      <alignment horizontal="left" vertical="center" wrapText="1" indent="1"/>
      <protection locked="0"/>
    </xf>
    <xf numFmtId="0" fontId="107" fillId="0" borderId="0" xfId="0" applyFont="1" applyFill="1" applyBorder="1" applyAlignment="1" applyProtection="1">
      <alignment horizontal="center" vertical="center"/>
      <protection locked="0"/>
    </xf>
    <xf numFmtId="0" fontId="111" fillId="5" borderId="0" xfId="0" applyFont="1" applyFill="1" applyBorder="1" applyAlignment="1" applyProtection="1">
      <alignment horizontal="left" vertical="center" wrapText="1" indent="1"/>
      <protection locked="0"/>
    </xf>
    <xf numFmtId="0" fontId="108" fillId="5" borderId="0" xfId="0" applyFont="1" applyFill="1" applyBorder="1" applyAlignment="1" applyProtection="1">
      <alignment horizontal="center" vertical="center" wrapText="1"/>
      <protection locked="0"/>
    </xf>
    <xf numFmtId="0" fontId="109" fillId="0" borderId="0" xfId="0" applyFont="1" applyFill="1" applyBorder="1" applyAlignment="1" applyProtection="1">
      <alignment horizontal="center" wrapText="1"/>
      <protection locked="0"/>
    </xf>
    <xf numFmtId="0" fontId="108" fillId="5" borderId="0" xfId="0" applyFont="1" applyFill="1" applyBorder="1" applyAlignment="1" applyProtection="1">
      <alignment horizontal="center" vertical="center"/>
      <protection locked="0"/>
    </xf>
    <xf numFmtId="2" fontId="94" fillId="0" borderId="0" xfId="0" applyNumberFormat="1" applyFont="1" applyBorder="1" applyAlignment="1" applyProtection="1">
      <alignment horizontal="center" vertical="center"/>
      <protection locked="0"/>
    </xf>
    <xf numFmtId="2" fontId="94" fillId="0" borderId="0" xfId="0" applyNumberFormat="1" applyFont="1" applyFill="1" applyBorder="1" applyAlignment="1" applyProtection="1">
      <alignment horizontal="center" vertical="center"/>
      <protection locked="0"/>
    </xf>
    <xf numFmtId="0" fontId="112" fillId="5" borderId="0" xfId="0" applyFont="1" applyFill="1" applyBorder="1" applyAlignment="1" applyProtection="1">
      <alignment horizontal="left" vertical="center" wrapText="1" indent="1"/>
      <protection locked="0"/>
    </xf>
    <xf numFmtId="0" fontId="107" fillId="5" borderId="0" xfId="0" applyFont="1" applyFill="1" applyBorder="1" applyAlignment="1" applyProtection="1">
      <alignment horizontal="center" vertical="center"/>
      <protection locked="0"/>
    </xf>
    <xf numFmtId="0" fontId="98" fillId="5" borderId="0" xfId="0" applyFont="1" applyFill="1" applyAlignment="1" applyProtection="1">
      <alignment horizontal="left" vertical="center" wrapText="1" indent="1"/>
      <protection locked="0"/>
    </xf>
    <xf numFmtId="0" fontId="98" fillId="19" borderId="70" xfId="0" applyFont="1" applyFill="1" applyBorder="1" applyAlignment="1" applyProtection="1">
      <alignment horizontal="center" vertical="center" wrapText="1"/>
      <protection locked="0"/>
    </xf>
    <xf numFmtId="0" fontId="107" fillId="5" borderId="0" xfId="0" applyFont="1" applyFill="1" applyBorder="1" applyAlignment="1" applyProtection="1">
      <alignment horizontal="left" vertical="center" wrapText="1" indent="1"/>
      <protection locked="0"/>
    </xf>
    <xf numFmtId="0" fontId="67" fillId="5" borderId="0" xfId="0" applyFont="1" applyFill="1" applyBorder="1" applyAlignment="1" applyProtection="1">
      <alignment horizontal="center" vertical="center" wrapText="1"/>
      <protection locked="0"/>
    </xf>
    <xf numFmtId="0" fontId="114" fillId="0" borderId="0" xfId="0" applyFont="1" applyProtection="1">
      <protection locked="0"/>
    </xf>
    <xf numFmtId="0" fontId="94" fillId="0" borderId="0" xfId="0" applyFont="1" applyAlignment="1" applyProtection="1">
      <alignment wrapText="1"/>
      <protection locked="0"/>
    </xf>
    <xf numFmtId="0" fontId="94" fillId="0" borderId="0" xfId="0" applyFont="1" applyAlignment="1" applyProtection="1">
      <protection locked="0"/>
    </xf>
    <xf numFmtId="0" fontId="102" fillId="2" borderId="0" xfId="0" applyFont="1" applyFill="1" applyBorder="1" applyAlignment="1" applyProtection="1">
      <alignment horizontal="justify" vertical="center"/>
      <protection locked="0"/>
    </xf>
    <xf numFmtId="0" fontId="94" fillId="2" borderId="0" xfId="0" applyFont="1" applyFill="1" applyProtection="1">
      <protection locked="0"/>
    </xf>
    <xf numFmtId="0" fontId="94" fillId="0" borderId="0" xfId="0" applyFont="1" applyFill="1" applyProtection="1">
      <protection locked="0"/>
    </xf>
    <xf numFmtId="0" fontId="115" fillId="0" borderId="0" xfId="0" applyFont="1" applyAlignment="1" applyProtection="1">
      <alignment horizontal="left" vertical="center"/>
      <protection locked="0"/>
    </xf>
    <xf numFmtId="0" fontId="102" fillId="0" borderId="0" xfId="0" applyFont="1" applyFill="1" applyBorder="1" applyAlignment="1" applyProtection="1">
      <alignment horizontal="justify" vertical="center"/>
      <protection locked="0"/>
    </xf>
    <xf numFmtId="0" fontId="116" fillId="0" borderId="0" xfId="0" applyFont="1" applyFill="1" applyBorder="1" applyAlignment="1" applyProtection="1">
      <alignment horizontal="left"/>
      <protection locked="0"/>
    </xf>
    <xf numFmtId="0" fontId="117" fillId="0" borderId="0" xfId="0" applyFont="1" applyFill="1" applyProtection="1">
      <protection locked="0"/>
    </xf>
    <xf numFmtId="0" fontId="118" fillId="0" borderId="0" xfId="0" applyFont="1" applyFill="1" applyBorder="1" applyAlignment="1" applyProtection="1">
      <alignment horizontal="center"/>
      <protection locked="0"/>
    </xf>
    <xf numFmtId="0" fontId="94" fillId="0" borderId="0" xfId="0" applyFont="1" applyFill="1" applyBorder="1" applyAlignment="1" applyProtection="1">
      <alignment horizontal="center" vertical="center"/>
      <protection locked="0"/>
    </xf>
    <xf numFmtId="0" fontId="98" fillId="5" borderId="0" xfId="0" applyFont="1" applyFill="1" applyBorder="1" applyAlignment="1" applyProtection="1">
      <alignment horizontal="left" vertical="center" wrapText="1" indent="1"/>
      <protection locked="0"/>
    </xf>
    <xf numFmtId="0" fontId="105" fillId="5" borderId="0" xfId="0" applyFont="1" applyFill="1" applyBorder="1" applyAlignment="1" applyProtection="1">
      <alignment horizontal="center" vertical="center"/>
      <protection locked="0"/>
    </xf>
    <xf numFmtId="0" fontId="98" fillId="5" borderId="0" xfId="0" applyFont="1" applyFill="1" applyAlignment="1" applyProtection="1">
      <alignment horizontal="left" vertical="center" wrapText="1"/>
      <protection locked="0"/>
    </xf>
    <xf numFmtId="0" fontId="105" fillId="5" borderId="0" xfId="0" applyFont="1" applyFill="1" applyBorder="1" applyAlignment="1" applyProtection="1">
      <alignment horizontal="left" vertical="center" wrapText="1" indent="1"/>
      <protection locked="0"/>
    </xf>
    <xf numFmtId="0" fontId="98" fillId="5" borderId="0" xfId="0" applyFont="1" applyFill="1" applyBorder="1" applyAlignment="1" applyProtection="1">
      <alignment horizontal="center" vertical="center"/>
      <protection locked="0"/>
    </xf>
    <xf numFmtId="0" fontId="21" fillId="5" borderId="0" xfId="2" applyFill="1" applyBorder="1" applyAlignment="1" applyProtection="1">
      <alignment horizontal="center" vertical="center" wrapText="1"/>
      <protection locked="0"/>
    </xf>
    <xf numFmtId="0" fontId="121" fillId="3" borderId="82" xfId="0" applyFont="1" applyFill="1" applyBorder="1" applyAlignment="1" applyProtection="1">
      <alignment horizontal="center" vertical="center"/>
      <protection locked="0"/>
    </xf>
    <xf numFmtId="0" fontId="121" fillId="3" borderId="82" xfId="0" applyFont="1" applyFill="1" applyBorder="1" applyAlignment="1" applyProtection="1">
      <alignment horizontal="left" vertical="center" wrapText="1" indent="1"/>
      <protection locked="0"/>
    </xf>
    <xf numFmtId="0" fontId="121" fillId="3" borderId="82" xfId="0" applyFont="1" applyFill="1" applyBorder="1" applyAlignment="1" applyProtection="1">
      <alignment horizontal="center" vertical="center" wrapText="1"/>
      <protection locked="0"/>
    </xf>
    <xf numFmtId="0" fontId="111" fillId="5" borderId="0" xfId="0" applyFont="1" applyFill="1" applyBorder="1" applyAlignment="1" applyProtection="1">
      <alignment horizontal="center" vertical="center"/>
      <protection locked="0"/>
    </xf>
    <xf numFmtId="0" fontId="121" fillId="3" borderId="83" xfId="0" applyFont="1" applyFill="1" applyBorder="1" applyAlignment="1" applyProtection="1">
      <alignment horizontal="center" vertical="center"/>
      <protection locked="0"/>
    </xf>
    <xf numFmtId="0" fontId="94" fillId="0" borderId="0" xfId="0" applyFont="1" applyAlignment="1" applyProtection="1">
      <alignment horizontal="center" vertical="center"/>
      <protection locked="0"/>
    </xf>
    <xf numFmtId="0" fontId="121" fillId="3" borderId="99" xfId="0" applyFont="1" applyFill="1" applyBorder="1" applyAlignment="1" applyProtection="1">
      <alignment horizontal="left" vertical="center" wrapText="1" indent="1"/>
      <protection locked="0"/>
    </xf>
    <xf numFmtId="0" fontId="111" fillId="5" borderId="0" xfId="0" applyFont="1" applyFill="1" applyBorder="1" applyProtection="1">
      <protection locked="0"/>
    </xf>
    <xf numFmtId="0" fontId="111" fillId="5" borderId="0" xfId="0" applyFont="1" applyFill="1" applyBorder="1" applyAlignment="1" applyProtection="1">
      <alignment horizontal="center" vertical="center" wrapText="1"/>
      <protection locked="0"/>
    </xf>
    <xf numFmtId="0" fontId="121" fillId="3" borderId="82" xfId="0" applyFont="1" applyFill="1" applyBorder="1" applyProtection="1">
      <protection locked="0"/>
    </xf>
    <xf numFmtId="0" fontId="94" fillId="5" borderId="0" xfId="0" applyFont="1" applyFill="1" applyBorder="1" applyAlignment="1" applyProtection="1">
      <alignment wrapText="1"/>
      <protection locked="0"/>
    </xf>
    <xf numFmtId="0" fontId="94" fillId="5" borderId="0" xfId="0" applyFont="1" applyFill="1" applyBorder="1" applyAlignment="1" applyProtection="1">
      <protection locked="0"/>
    </xf>
    <xf numFmtId="0" fontId="67" fillId="3" borderId="87" xfId="0" applyFont="1" applyFill="1" applyBorder="1" applyAlignment="1" applyProtection="1">
      <alignment horizontal="left" vertical="center" wrapText="1" indent="1"/>
      <protection locked="0"/>
    </xf>
    <xf numFmtId="0" fontId="121" fillId="3" borderId="87" xfId="0" applyFont="1" applyFill="1" applyBorder="1" applyAlignment="1" applyProtection="1">
      <alignment horizontal="center" vertical="center" wrapText="1"/>
      <protection locked="0"/>
    </xf>
    <xf numFmtId="0" fontId="98" fillId="0" borderId="0" xfId="0" applyFont="1" applyBorder="1" applyAlignment="1" applyProtection="1">
      <alignment horizontal="center" vertical="center"/>
      <protection locked="0"/>
    </xf>
    <xf numFmtId="0" fontId="94" fillId="5" borderId="0" xfId="0" applyFont="1" applyFill="1" applyAlignment="1" applyProtection="1">
      <alignment horizontal="left" vertical="center" wrapText="1" indent="1"/>
      <protection locked="0"/>
    </xf>
    <xf numFmtId="0" fontId="94" fillId="5" borderId="0" xfId="0" applyFont="1" applyFill="1" applyAlignment="1" applyProtection="1">
      <alignment horizontal="left" vertical="center" indent="1"/>
      <protection locked="0"/>
    </xf>
    <xf numFmtId="0" fontId="94" fillId="0" borderId="0" xfId="0" applyFont="1" applyAlignment="1" applyProtection="1">
      <alignment horizontal="left" vertical="center" indent="1"/>
      <protection locked="0"/>
    </xf>
    <xf numFmtId="0" fontId="121" fillId="3" borderId="81" xfId="0" applyFont="1" applyFill="1" applyBorder="1" applyAlignment="1" applyProtection="1">
      <alignment horizontal="center" vertical="center" wrapText="1"/>
      <protection locked="0"/>
    </xf>
    <xf numFmtId="0" fontId="121" fillId="3" borderId="81" xfId="0" applyFont="1" applyFill="1" applyBorder="1" applyAlignment="1" applyProtection="1">
      <alignment horizontal="center" vertical="center"/>
      <protection locked="0"/>
    </xf>
    <xf numFmtId="0" fontId="58" fillId="0" borderId="0" xfId="0" applyFont="1" applyAlignment="1" applyProtection="1">
      <alignment vertical="center"/>
      <protection locked="0"/>
    </xf>
    <xf numFmtId="0" fontId="122" fillId="5" borderId="0" xfId="0" applyFont="1" applyFill="1" applyAlignment="1" applyProtection="1">
      <alignment horizontal="center"/>
      <protection locked="0"/>
    </xf>
    <xf numFmtId="0" fontId="122" fillId="5" borderId="0" xfId="0" applyFont="1" applyFill="1" applyAlignment="1" applyProtection="1">
      <alignment horizontal="center" vertical="center"/>
      <protection locked="0"/>
    </xf>
    <xf numFmtId="0" fontId="122" fillId="0" borderId="0" xfId="0" applyFont="1" applyFill="1" applyAlignment="1" applyProtection="1">
      <alignment horizontal="center"/>
      <protection locked="0"/>
    </xf>
    <xf numFmtId="0" fontId="122" fillId="0" borderId="0" xfId="0" applyFont="1" applyFill="1" applyAlignment="1" applyProtection="1">
      <alignment horizontal="center" vertical="center"/>
      <protection locked="0"/>
    </xf>
    <xf numFmtId="0" fontId="127" fillId="0" borderId="0" xfId="0" applyFont="1" applyProtection="1">
      <protection locked="0"/>
    </xf>
    <xf numFmtId="0" fontId="128" fillId="0" borderId="0" xfId="2" applyFont="1" applyAlignment="1" applyProtection="1">
      <alignment vertical="center" wrapText="1"/>
      <protection locked="0"/>
    </xf>
    <xf numFmtId="0" fontId="129" fillId="0" borderId="0" xfId="0" applyFont="1" applyFill="1" applyBorder="1" applyAlignment="1" applyProtection="1">
      <alignment horizontal="left" vertical="center" wrapText="1"/>
      <protection locked="0"/>
    </xf>
    <xf numFmtId="0" fontId="126" fillId="2" borderId="0" xfId="0" applyFont="1" applyFill="1" applyBorder="1" applyAlignment="1" applyProtection="1">
      <alignment horizontal="center" vertical="center" wrapText="1"/>
      <protection locked="0"/>
    </xf>
    <xf numFmtId="0" fontId="126" fillId="17" borderId="0" xfId="0" applyFont="1" applyFill="1" applyBorder="1" applyAlignment="1" applyProtection="1">
      <alignment horizontal="center" vertical="center" wrapText="1"/>
      <protection locked="0"/>
    </xf>
    <xf numFmtId="0" fontId="126" fillId="18" borderId="0" xfId="0" applyFont="1" applyFill="1" applyBorder="1" applyAlignment="1" applyProtection="1">
      <alignment horizontal="center" vertical="center" wrapText="1"/>
      <protection locked="0"/>
    </xf>
    <xf numFmtId="0" fontId="128" fillId="0" borderId="0" xfId="2" applyFont="1" applyAlignment="1" applyProtection="1">
      <alignment horizontal="left" vertical="center" wrapText="1"/>
      <protection locked="0"/>
    </xf>
    <xf numFmtId="0" fontId="126" fillId="18" borderId="0" xfId="0" applyFont="1" applyFill="1" applyBorder="1" applyAlignment="1" applyProtection="1">
      <alignment horizontal="center" wrapText="1"/>
      <protection locked="0"/>
    </xf>
    <xf numFmtId="0" fontId="129" fillId="0" borderId="0" xfId="0" applyFont="1" applyBorder="1" applyAlignment="1" applyProtection="1">
      <alignment horizontal="left" vertical="center" wrapText="1"/>
      <protection locked="0"/>
    </xf>
    <xf numFmtId="0" fontId="58" fillId="0" borderId="0" xfId="0" applyFont="1" applyAlignment="1" applyProtection="1">
      <alignment horizontal="left" vertical="center"/>
      <protection locked="0"/>
    </xf>
    <xf numFmtId="0" fontId="126" fillId="17" borderId="0" xfId="0" applyFont="1" applyFill="1" applyBorder="1" applyAlignment="1" applyProtection="1">
      <alignment horizontal="center" vertical="center"/>
      <protection locked="0"/>
    </xf>
    <xf numFmtId="0" fontId="126" fillId="18" borderId="0" xfId="0" applyFont="1" applyFill="1" applyBorder="1" applyAlignment="1" applyProtection="1">
      <alignment horizontal="center"/>
      <protection locked="0"/>
    </xf>
    <xf numFmtId="0" fontId="132" fillId="0" borderId="0" xfId="2" applyFont="1" applyAlignment="1" applyProtection="1">
      <alignment horizontal="left" vertical="center"/>
      <protection locked="0"/>
    </xf>
    <xf numFmtId="0" fontId="130" fillId="0" borderId="0" xfId="0" applyFont="1" applyAlignment="1" applyProtection="1">
      <alignment horizontal="left" vertical="center"/>
      <protection locked="0"/>
    </xf>
    <xf numFmtId="0" fontId="134" fillId="0" borderId="0" xfId="0" applyFont="1" applyAlignment="1" applyProtection="1">
      <alignment vertical="center"/>
      <protection locked="0"/>
    </xf>
    <xf numFmtId="0" fontId="138" fillId="0" borderId="0" xfId="0" applyFont="1" applyAlignment="1" applyProtection="1">
      <alignment horizontal="left" vertical="center"/>
      <protection locked="0"/>
    </xf>
    <xf numFmtId="0" fontId="135" fillId="0" borderId="0" xfId="2" applyFont="1" applyAlignment="1" applyProtection="1">
      <alignment vertical="center"/>
      <protection locked="0"/>
    </xf>
    <xf numFmtId="0" fontId="136" fillId="0" borderId="0" xfId="0" applyFont="1" applyAlignment="1" applyProtection="1">
      <alignment horizontal="left" vertical="center"/>
      <protection locked="0"/>
    </xf>
    <xf numFmtId="0" fontId="136" fillId="0" borderId="0" xfId="0" applyFont="1" applyAlignment="1" applyProtection="1">
      <alignment horizontal="left" vertical="center" wrapText="1"/>
      <protection locked="0"/>
    </xf>
    <xf numFmtId="0" fontId="126" fillId="17" borderId="0" xfId="0" applyFont="1" applyFill="1" applyAlignment="1" applyProtection="1">
      <alignment horizontal="center" vertical="center"/>
      <protection locked="0"/>
    </xf>
    <xf numFmtId="0" fontId="126" fillId="18" borderId="0" xfId="0" applyFont="1" applyFill="1" applyProtection="1">
      <protection locked="0"/>
    </xf>
    <xf numFmtId="0" fontId="137" fillId="0" borderId="0" xfId="2" applyFont="1" applyAlignment="1" applyProtection="1">
      <alignment vertical="center"/>
      <protection locked="0"/>
    </xf>
    <xf numFmtId="0" fontId="133" fillId="0" borderId="0" xfId="0" applyFont="1" applyAlignment="1" applyProtection="1">
      <alignment horizontal="left" vertical="center"/>
      <protection locked="0"/>
    </xf>
    <xf numFmtId="0" fontId="133" fillId="0" borderId="0" xfId="0" applyFont="1" applyProtection="1">
      <protection locked="0"/>
    </xf>
    <xf numFmtId="0" fontId="58" fillId="0" borderId="0" xfId="0" applyFont="1" applyAlignment="1" applyProtection="1">
      <alignment horizontal="center" vertical="center" wrapText="1"/>
      <protection locked="0"/>
    </xf>
    <xf numFmtId="0" fontId="55" fillId="6" borderId="4" xfId="0" applyFont="1" applyFill="1" applyBorder="1" applyAlignment="1" applyProtection="1">
      <alignment horizontal="left" vertical="center" wrapText="1" indent="1"/>
    </xf>
    <xf numFmtId="0" fontId="55" fillId="6" borderId="60" xfId="0" applyFont="1" applyFill="1" applyBorder="1" applyAlignment="1" applyProtection="1">
      <alignment horizontal="left" vertical="center" wrapText="1" indent="1"/>
    </xf>
    <xf numFmtId="0" fontId="55" fillId="6" borderId="34" xfId="0" applyFont="1" applyFill="1" applyBorder="1" applyAlignment="1" applyProtection="1">
      <alignment horizontal="left" vertical="center" wrapText="1" indent="1"/>
    </xf>
    <xf numFmtId="0" fontId="94" fillId="0" borderId="34" xfId="0" applyFont="1" applyBorder="1" applyAlignment="1" applyProtection="1">
      <alignment horizontal="center" vertical="center"/>
    </xf>
    <xf numFmtId="0" fontId="94" fillId="5" borderId="34" xfId="0" applyFont="1" applyFill="1" applyBorder="1" applyAlignment="1" applyProtection="1">
      <alignment horizontal="center" vertical="center"/>
    </xf>
    <xf numFmtId="0" fontId="94" fillId="0" borderId="46" xfId="0" applyFont="1" applyBorder="1" applyAlignment="1" applyProtection="1">
      <alignment horizontal="center" vertical="center"/>
    </xf>
    <xf numFmtId="0" fontId="94" fillId="5" borderId="46" xfId="0" applyFont="1" applyFill="1" applyBorder="1" applyAlignment="1" applyProtection="1">
      <alignment horizontal="center" vertical="center"/>
    </xf>
    <xf numFmtId="0" fontId="94" fillId="0" borderId="91" xfId="0" applyFont="1" applyBorder="1" applyAlignment="1" applyProtection="1">
      <alignment horizontal="center" vertical="center"/>
    </xf>
    <xf numFmtId="0" fontId="55" fillId="0" borderId="75" xfId="0" applyFont="1" applyBorder="1" applyAlignment="1" applyProtection="1">
      <alignment horizontal="center" vertical="center"/>
    </xf>
    <xf numFmtId="0" fontId="55" fillId="5" borderId="75" xfId="0" applyFont="1" applyFill="1" applyBorder="1" applyAlignment="1" applyProtection="1">
      <alignment horizontal="center" vertical="center"/>
    </xf>
    <xf numFmtId="0" fontId="55" fillId="5" borderId="36" xfId="0" applyFont="1" applyFill="1" applyBorder="1" applyAlignment="1" applyProtection="1">
      <alignment horizontal="left" vertical="center" wrapText="1" indent="1"/>
    </xf>
    <xf numFmtId="0" fontId="94" fillId="5" borderId="0" xfId="0" applyFont="1" applyFill="1" applyBorder="1" applyAlignment="1" applyProtection="1">
      <alignment horizontal="center" vertical="center"/>
    </xf>
    <xf numFmtId="0" fontId="94" fillId="5" borderId="0" xfId="0" applyFont="1" applyFill="1" applyProtection="1"/>
    <xf numFmtId="0" fontId="94" fillId="5" borderId="0" xfId="0" applyFont="1" applyFill="1" applyBorder="1" applyAlignment="1" applyProtection="1">
      <alignment horizontal="left" vertical="top" wrapText="1"/>
    </xf>
    <xf numFmtId="0" fontId="54" fillId="5" borderId="45" xfId="1" applyNumberFormat="1" applyFont="1" applyFill="1" applyBorder="1" applyAlignment="1" applyProtection="1">
      <alignment horizontal="center" vertical="center" wrapText="1"/>
    </xf>
    <xf numFmtId="0" fontId="58" fillId="0" borderId="0" xfId="0" applyFont="1" applyBorder="1" applyProtection="1"/>
    <xf numFmtId="0" fontId="58" fillId="0" borderId="0" xfId="0" applyFont="1" applyProtection="1"/>
    <xf numFmtId="0" fontId="58" fillId="5" borderId="45" xfId="0" applyFont="1" applyFill="1" applyBorder="1" applyAlignment="1" applyProtection="1">
      <alignment horizontal="center" vertical="top" wrapText="1"/>
    </xf>
    <xf numFmtId="0" fontId="55" fillId="6" borderId="4" xfId="0" applyFont="1" applyFill="1" applyBorder="1" applyAlignment="1" applyProtection="1">
      <alignment horizontal="left" vertical="center" indent="1"/>
    </xf>
    <xf numFmtId="0" fontId="55" fillId="6" borderId="4" xfId="0" applyFont="1" applyFill="1" applyBorder="1" applyAlignment="1" applyProtection="1">
      <alignment horizontal="justify" vertical="center"/>
    </xf>
    <xf numFmtId="0" fontId="55" fillId="5" borderId="4" xfId="0" applyFont="1" applyFill="1" applyBorder="1" applyAlignment="1" applyProtection="1">
      <alignment horizontal="justify" vertical="center"/>
    </xf>
    <xf numFmtId="0" fontId="54" fillId="0" borderId="36" xfId="0" applyFont="1" applyBorder="1" applyAlignment="1" applyProtection="1">
      <alignment horizontal="center" vertical="center"/>
    </xf>
    <xf numFmtId="0" fontId="54" fillId="0" borderId="37" xfId="0" applyFont="1" applyBorder="1" applyAlignment="1" applyProtection="1">
      <alignment horizontal="center"/>
    </xf>
    <xf numFmtId="0" fontId="54" fillId="0" borderId="38" xfId="0" applyFont="1" applyBorder="1" applyAlignment="1" applyProtection="1">
      <alignment horizontal="center"/>
    </xf>
    <xf numFmtId="0" fontId="54" fillId="0" borderId="39" xfId="0" applyFont="1" applyBorder="1" applyAlignment="1" applyProtection="1">
      <alignment horizontal="center"/>
    </xf>
    <xf numFmtId="0" fontId="54" fillId="0" borderId="28" xfId="0" applyFont="1" applyBorder="1" applyAlignment="1" applyProtection="1">
      <alignment horizontal="center" vertical="center"/>
    </xf>
    <xf numFmtId="0" fontId="54" fillId="0" borderId="0" xfId="0" applyFont="1" applyBorder="1" applyAlignment="1" applyProtection="1">
      <alignment horizontal="center"/>
    </xf>
    <xf numFmtId="0" fontId="54" fillId="0" borderId="8" xfId="0" applyFont="1" applyBorder="1" applyAlignment="1" applyProtection="1">
      <alignment horizontal="center" vertical="center"/>
    </xf>
    <xf numFmtId="0" fontId="54" fillId="0" borderId="34" xfId="0" applyFont="1" applyFill="1" applyBorder="1" applyAlignment="1" applyProtection="1">
      <alignment horizontal="center"/>
    </xf>
    <xf numFmtId="0" fontId="54" fillId="0" borderId="50" xfId="0" applyFont="1" applyBorder="1" applyAlignment="1" applyProtection="1">
      <alignment horizontal="center"/>
    </xf>
    <xf numFmtId="0" fontId="54" fillId="0" borderId="48" xfId="0" applyFont="1" applyBorder="1" applyAlignment="1" applyProtection="1">
      <alignment horizontal="center" vertical="center"/>
    </xf>
    <xf numFmtId="0" fontId="54" fillId="0" borderId="46" xfId="0" applyFont="1" applyBorder="1" applyAlignment="1" applyProtection="1">
      <alignment horizontal="center" vertical="center"/>
    </xf>
    <xf numFmtId="0" fontId="58" fillId="0" borderId="45" xfId="0" applyFont="1" applyFill="1" applyBorder="1" applyAlignment="1" applyProtection="1">
      <alignment horizontal="center" vertical="center" wrapText="1"/>
    </xf>
    <xf numFmtId="0" fontId="58" fillId="0" borderId="45" xfId="0" applyFont="1" applyFill="1" applyBorder="1" applyAlignment="1" applyProtection="1">
      <alignment horizontal="center" vertical="center"/>
    </xf>
    <xf numFmtId="0" fontId="62" fillId="6" borderId="4" xfId="0" applyFont="1" applyFill="1" applyBorder="1" applyAlignment="1" applyProtection="1">
      <alignment horizontal="left" vertical="center" wrapText="1" indent="1"/>
    </xf>
    <xf numFmtId="0" fontId="55" fillId="6" borderId="77" xfId="0" applyFont="1" applyFill="1" applyBorder="1" applyAlignment="1" applyProtection="1">
      <alignment horizontal="left" vertical="center" wrapText="1" indent="1"/>
    </xf>
    <xf numFmtId="0" fontId="54" fillId="0" borderId="94" xfId="1" applyNumberFormat="1" applyFont="1" applyBorder="1" applyAlignment="1" applyProtection="1">
      <alignment horizontal="center" vertical="center" wrapText="1"/>
    </xf>
    <xf numFmtId="0" fontId="54" fillId="0" borderId="95" xfId="0" applyFont="1" applyBorder="1" applyAlignment="1" applyProtection="1">
      <alignment horizontal="center" vertical="center"/>
    </xf>
    <xf numFmtId="0" fontId="54" fillId="0" borderId="96" xfId="0" applyFont="1" applyBorder="1" applyAlignment="1" applyProtection="1">
      <alignment horizontal="center"/>
    </xf>
    <xf numFmtId="0" fontId="54" fillId="0" borderId="93" xfId="0" applyFont="1" applyBorder="1" applyAlignment="1" applyProtection="1">
      <alignment horizontal="center" vertical="center"/>
    </xf>
    <xf numFmtId="0" fontId="54" fillId="0" borderId="35" xfId="0" applyFont="1" applyBorder="1" applyAlignment="1" applyProtection="1">
      <alignment horizontal="center"/>
    </xf>
    <xf numFmtId="0" fontId="54" fillId="0" borderId="45" xfId="0" applyFont="1" applyFill="1" applyBorder="1" applyAlignment="1" applyProtection="1">
      <alignment horizontal="center" vertical="center" wrapText="1"/>
    </xf>
    <xf numFmtId="0" fontId="54" fillId="0" borderId="45" xfId="0" applyFont="1" applyFill="1" applyBorder="1" applyAlignment="1" applyProtection="1">
      <alignment horizontal="center" vertical="center"/>
    </xf>
    <xf numFmtId="0" fontId="54" fillId="5" borderId="41" xfId="0" applyFont="1" applyFill="1" applyBorder="1" applyAlignment="1" applyProtection="1">
      <alignment horizontal="center" vertical="center" wrapText="1"/>
    </xf>
    <xf numFmtId="0" fontId="55" fillId="5" borderId="4" xfId="0" applyFont="1" applyFill="1" applyBorder="1" applyAlignment="1" applyProtection="1">
      <alignment horizontal="left" vertical="center" wrapText="1" indent="1"/>
    </xf>
    <xf numFmtId="0" fontId="58" fillId="0" borderId="49" xfId="0" applyFont="1" applyFill="1" applyBorder="1" applyProtection="1"/>
    <xf numFmtId="0" fontId="80" fillId="0" borderId="47" xfId="0" applyFont="1" applyFill="1" applyBorder="1" applyAlignment="1" applyProtection="1">
      <alignment horizontal="center" vertical="center"/>
    </xf>
    <xf numFmtId="0" fontId="99" fillId="10" borderId="23" xfId="0" applyFont="1" applyFill="1" applyBorder="1" applyAlignment="1" applyProtection="1">
      <alignment horizontal="left" vertical="center" wrapText="1" indent="1"/>
    </xf>
    <xf numFmtId="0" fontId="5" fillId="0" borderId="0" xfId="0" applyFont="1" applyFill="1" applyBorder="1" applyAlignment="1" applyProtection="1">
      <alignment horizontal="justify" vertical="center"/>
    </xf>
    <xf numFmtId="0" fontId="100" fillId="10" borderId="23" xfId="0" applyFont="1" applyFill="1" applyBorder="1" applyAlignment="1" applyProtection="1">
      <alignment horizontal="left" vertical="center" wrapText="1" indent="1"/>
    </xf>
    <xf numFmtId="0" fontId="99" fillId="5" borderId="23" xfId="0" applyFont="1" applyFill="1" applyBorder="1" applyAlignment="1" applyProtection="1">
      <alignment horizontal="left" vertical="center" wrapText="1" indent="1"/>
    </xf>
    <xf numFmtId="0" fontId="58" fillId="0" borderId="45" xfId="0" applyFont="1" applyBorder="1" applyAlignment="1" applyProtection="1">
      <alignment horizontal="center" vertical="center"/>
    </xf>
    <xf numFmtId="0" fontId="54" fillId="5" borderId="45" xfId="0" applyFont="1" applyFill="1" applyBorder="1" applyAlignment="1" applyProtection="1">
      <alignment horizontal="center" vertical="center"/>
    </xf>
    <xf numFmtId="0" fontId="0" fillId="0" borderId="0" xfId="0" applyFill="1" applyBorder="1" applyAlignment="1" applyProtection="1">
      <alignment wrapText="1"/>
    </xf>
    <xf numFmtId="0" fontId="0" fillId="0" borderId="0" xfId="0" applyFill="1" applyBorder="1" applyProtection="1"/>
    <xf numFmtId="0" fontId="0" fillId="5" borderId="0" xfId="0" applyFill="1" applyBorder="1" applyAlignment="1" applyProtection="1">
      <alignment horizontal="center" vertical="center" wrapText="1"/>
    </xf>
    <xf numFmtId="0" fontId="0" fillId="0" borderId="23" xfId="0" applyBorder="1" applyAlignment="1" applyProtection="1">
      <alignment horizontal="center" vertical="center"/>
    </xf>
    <xf numFmtId="0" fontId="0" fillId="0" borderId="45" xfId="0" applyBorder="1" applyAlignment="1" applyProtection="1">
      <alignment horizontal="center" vertical="center"/>
    </xf>
    <xf numFmtId="0" fontId="32" fillId="5" borderId="0" xfId="0" applyFont="1" applyFill="1" applyBorder="1" applyAlignment="1" applyProtection="1">
      <alignment horizontal="left" vertical="center" wrapText="1" indent="1"/>
    </xf>
    <xf numFmtId="0" fontId="12" fillId="0" borderId="0" xfId="0" applyFont="1" applyProtection="1"/>
    <xf numFmtId="0" fontId="0" fillId="0" borderId="0" xfId="0" applyBorder="1" applyProtection="1"/>
    <xf numFmtId="0" fontId="94" fillId="0" borderId="45" xfId="0" applyFont="1" applyBorder="1" applyAlignment="1" applyProtection="1">
      <alignment horizontal="center" vertical="center"/>
    </xf>
    <xf numFmtId="0" fontId="0" fillId="0" borderId="0" xfId="0" applyProtection="1"/>
    <xf numFmtId="0" fontId="0" fillId="5" borderId="0" xfId="0" applyFill="1" applyAlignment="1" applyProtection="1">
      <alignment horizontal="center" vertical="center" wrapText="1"/>
    </xf>
    <xf numFmtId="0" fontId="0" fillId="0" borderId="47" xfId="0" applyFill="1" applyBorder="1" applyProtection="1"/>
    <xf numFmtId="0" fontId="99" fillId="10" borderId="23" xfId="0" applyFont="1" applyFill="1" applyBorder="1" applyAlignment="1" applyProtection="1">
      <alignment horizontal="left" vertical="center" wrapText="1" indent="3"/>
    </xf>
    <xf numFmtId="0" fontId="58" fillId="0" borderId="29" xfId="0" applyFont="1" applyFill="1" applyBorder="1" applyAlignment="1" applyProtection="1">
      <alignment horizontal="center" vertical="center"/>
    </xf>
    <xf numFmtId="0" fontId="58" fillId="0" borderId="31"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58" fillId="0" borderId="45" xfId="0" applyFont="1" applyBorder="1" applyAlignment="1" applyProtection="1">
      <alignment horizontal="center" vertical="center" wrapText="1"/>
    </xf>
    <xf numFmtId="0" fontId="0" fillId="0" borderId="0" xfId="0" applyAlignment="1" applyProtection="1">
      <alignment wrapText="1"/>
    </xf>
    <xf numFmtId="0" fontId="0" fillId="0" borderId="75" xfId="0" applyBorder="1" applyAlignment="1" applyProtection="1">
      <alignment horizontal="center" vertical="center" wrapText="1"/>
    </xf>
    <xf numFmtId="0" fontId="0" fillId="0" borderId="45" xfId="0" applyBorder="1" applyAlignment="1" applyProtection="1">
      <alignment horizontal="center" vertical="center" wrapText="1"/>
    </xf>
    <xf numFmtId="0" fontId="33" fillId="5" borderId="45" xfId="0" applyFont="1" applyFill="1" applyBorder="1" applyAlignment="1" applyProtection="1">
      <alignment horizontal="center" vertical="center" wrapText="1"/>
    </xf>
    <xf numFmtId="0" fontId="33" fillId="0" borderId="45" xfId="0" applyFont="1" applyBorder="1" applyAlignment="1" applyProtection="1">
      <alignment horizontal="center" vertical="center" wrapText="1"/>
    </xf>
    <xf numFmtId="0" fontId="100" fillId="10" borderId="65" xfId="0" applyFont="1" applyFill="1" applyBorder="1" applyAlignment="1" applyProtection="1">
      <alignment horizontal="left" vertical="center" wrapText="1" indent="1"/>
    </xf>
    <xf numFmtId="0" fontId="99" fillId="10" borderId="89" xfId="0" applyFont="1" applyFill="1" applyBorder="1" applyAlignment="1" applyProtection="1">
      <alignment horizontal="left" vertical="center" wrapText="1" indent="1"/>
    </xf>
    <xf numFmtId="0" fontId="0" fillId="0" borderId="49" xfId="0" applyFill="1" applyBorder="1" applyAlignment="1" applyProtection="1">
      <alignment horizontal="center" vertical="center"/>
    </xf>
    <xf numFmtId="0" fontId="105" fillId="19" borderId="70" xfId="0" applyFont="1" applyFill="1" applyBorder="1" applyAlignment="1" applyProtection="1">
      <alignment horizontal="left" vertical="center" wrapText="1" indent="1"/>
    </xf>
    <xf numFmtId="0" fontId="55" fillId="5" borderId="70" xfId="0" applyFont="1" applyFill="1" applyBorder="1" applyAlignment="1" applyProtection="1">
      <alignment horizontal="center" vertical="center"/>
    </xf>
    <xf numFmtId="0" fontId="98" fillId="5" borderId="71" xfId="0" applyFont="1" applyFill="1" applyBorder="1" applyAlignment="1" applyProtection="1">
      <alignment horizontal="left" vertical="center" wrapText="1" indent="1"/>
    </xf>
    <xf numFmtId="0" fontId="94" fillId="5" borderId="70" xfId="0" applyFont="1" applyFill="1" applyBorder="1" applyAlignment="1" applyProtection="1">
      <alignment horizontal="center" vertical="center"/>
    </xf>
    <xf numFmtId="0" fontId="94" fillId="0" borderId="70" xfId="0" applyFont="1" applyBorder="1" applyAlignment="1" applyProtection="1">
      <alignment horizontal="center" vertical="center"/>
    </xf>
    <xf numFmtId="0" fontId="108" fillId="5" borderId="71" xfId="0" applyFont="1" applyFill="1" applyBorder="1" applyAlignment="1" applyProtection="1">
      <alignment horizontal="center" vertical="center"/>
    </xf>
    <xf numFmtId="0" fontId="94" fillId="0" borderId="71" xfId="0" applyFont="1" applyBorder="1" applyProtection="1"/>
    <xf numFmtId="0" fontId="55" fillId="0" borderId="70" xfId="0" applyFont="1" applyBorder="1" applyAlignment="1" applyProtection="1">
      <alignment horizontal="center" vertical="center"/>
    </xf>
    <xf numFmtId="0" fontId="0" fillId="0" borderId="29" xfId="0" applyFill="1" applyBorder="1" applyProtection="1"/>
    <xf numFmtId="0" fontId="105" fillId="19" borderId="80" xfId="0" applyFont="1" applyFill="1" applyBorder="1" applyAlignment="1" applyProtection="1">
      <alignment horizontal="left" vertical="center" wrapText="1" indent="1"/>
    </xf>
    <xf numFmtId="0" fontId="55" fillId="5" borderId="45" xfId="0" applyFont="1" applyFill="1" applyBorder="1" applyAlignment="1" applyProtection="1">
      <alignment horizontal="center" vertical="center"/>
    </xf>
    <xf numFmtId="0" fontId="55" fillId="0" borderId="45" xfId="0" applyFont="1" applyBorder="1" applyAlignment="1" applyProtection="1">
      <alignment horizontal="center" vertical="center"/>
    </xf>
    <xf numFmtId="0" fontId="98" fillId="19" borderId="70" xfId="0" applyFont="1" applyFill="1" applyBorder="1" applyAlignment="1" applyProtection="1">
      <alignment horizontal="left" vertical="center" wrapText="1" indent="1"/>
    </xf>
    <xf numFmtId="2" fontId="94" fillId="0" borderId="70" xfId="0" applyNumberFormat="1" applyFont="1" applyBorder="1" applyAlignment="1" applyProtection="1">
      <alignment horizontal="center" vertical="center"/>
    </xf>
    <xf numFmtId="2" fontId="94" fillId="0" borderId="70" xfId="0" applyNumberFormat="1" applyFont="1" applyFill="1" applyBorder="1" applyAlignment="1" applyProtection="1">
      <alignment horizontal="center" vertical="center"/>
    </xf>
    <xf numFmtId="0" fontId="55" fillId="5" borderId="79" xfId="0" applyFont="1" applyFill="1" applyBorder="1" applyAlignment="1" applyProtection="1">
      <alignment horizontal="center" vertical="center"/>
    </xf>
    <xf numFmtId="2" fontId="94" fillId="0" borderId="79" xfId="0" applyNumberFormat="1" applyFont="1" applyFill="1" applyBorder="1" applyAlignment="1" applyProtection="1">
      <alignment horizontal="center" vertical="center"/>
    </xf>
    <xf numFmtId="0" fontId="107" fillId="5" borderId="0" xfId="0" applyFont="1" applyFill="1" applyBorder="1" applyAlignment="1" applyProtection="1">
      <alignment horizontal="left" vertical="center" wrapText="1" indent="1"/>
    </xf>
    <xf numFmtId="0" fontId="111" fillId="5" borderId="0" xfId="0" applyFont="1" applyFill="1" applyBorder="1" applyAlignment="1" applyProtection="1">
      <alignment horizontal="left" vertical="center" wrapText="1" indent="1"/>
    </xf>
    <xf numFmtId="1" fontId="55" fillId="5" borderId="0" xfId="0" applyNumberFormat="1" applyFont="1" applyFill="1" applyBorder="1" applyAlignment="1" applyProtection="1">
      <alignment horizontal="center" vertical="center"/>
    </xf>
    <xf numFmtId="0" fontId="55" fillId="0" borderId="0" xfId="0" applyFont="1" applyBorder="1" applyAlignment="1" applyProtection="1">
      <alignment horizontal="center" vertical="center"/>
    </xf>
    <xf numFmtId="0" fontId="55" fillId="5" borderId="0" xfId="0" applyNumberFormat="1" applyFont="1" applyFill="1" applyBorder="1" applyAlignment="1" applyProtection="1">
      <alignment horizontal="center" vertical="center"/>
    </xf>
    <xf numFmtId="0" fontId="55" fillId="5" borderId="0" xfId="0" applyFont="1" applyFill="1" applyBorder="1" applyAlignment="1" applyProtection="1">
      <alignment horizontal="center" vertical="center"/>
    </xf>
    <xf numFmtId="0" fontId="108" fillId="5" borderId="0" xfId="0" applyFont="1" applyFill="1" applyBorder="1" applyAlignment="1" applyProtection="1">
      <alignment horizontal="center" vertical="center"/>
    </xf>
    <xf numFmtId="0" fontId="94" fillId="0" borderId="0" xfId="0" applyFont="1" applyBorder="1" applyProtection="1"/>
    <xf numFmtId="0" fontId="94" fillId="5" borderId="96" xfId="0" applyFont="1" applyFill="1" applyBorder="1" applyAlignment="1" applyProtection="1">
      <alignment horizontal="center" vertical="center" wrapText="1"/>
    </xf>
    <xf numFmtId="0" fontId="94" fillId="0" borderId="96" xfId="0" applyFont="1" applyBorder="1" applyAlignment="1" applyProtection="1">
      <alignment horizontal="center" vertical="center"/>
    </xf>
    <xf numFmtId="0" fontId="94" fillId="0" borderId="49" xfId="0" applyFont="1" applyFill="1" applyBorder="1" applyProtection="1"/>
    <xf numFmtId="0" fontId="98" fillId="5" borderId="45" xfId="0" applyFont="1" applyFill="1" applyBorder="1" applyAlignment="1" applyProtection="1">
      <alignment horizontal="center" vertical="center"/>
    </xf>
    <xf numFmtId="0" fontId="94" fillId="5" borderId="45" xfId="0" applyFont="1" applyFill="1" applyBorder="1" applyAlignment="1" applyProtection="1">
      <alignment horizontal="center" vertical="center" wrapText="1"/>
    </xf>
    <xf numFmtId="0" fontId="105" fillId="19" borderId="70" xfId="0" applyFont="1" applyFill="1" applyBorder="1" applyAlignment="1" applyProtection="1">
      <alignment horizontal="left" vertical="center" wrapText="1"/>
    </xf>
    <xf numFmtId="0" fontId="94" fillId="0" borderId="45" xfId="0" applyFont="1" applyFill="1" applyBorder="1" applyProtection="1"/>
    <xf numFmtId="0" fontId="67" fillId="3" borderId="82" xfId="0" applyFont="1" applyFill="1" applyBorder="1" applyAlignment="1" applyProtection="1">
      <alignment horizontal="left" vertical="center" wrapText="1" indent="1"/>
    </xf>
    <xf numFmtId="0" fontId="121" fillId="3" borderId="82" xfId="0" applyFont="1" applyFill="1" applyBorder="1" applyAlignment="1" applyProtection="1">
      <alignment horizontal="left" vertical="center" wrapText="1" indent="1"/>
    </xf>
    <xf numFmtId="0" fontId="55" fillId="0" borderId="82" xfId="0" applyFont="1" applyBorder="1" applyAlignment="1" applyProtection="1">
      <alignment horizontal="center" vertical="center"/>
    </xf>
    <xf numFmtId="0" fontId="55" fillId="0" borderId="83" xfId="0" applyFont="1" applyBorder="1" applyAlignment="1" applyProtection="1">
      <alignment horizontal="center" vertical="center"/>
    </xf>
    <xf numFmtId="0" fontId="55" fillId="0" borderId="84" xfId="0" applyFont="1" applyBorder="1" applyAlignment="1" applyProtection="1">
      <alignment horizontal="center" vertical="center"/>
    </xf>
    <xf numFmtId="0" fontId="55" fillId="0" borderId="85" xfId="0" applyFont="1" applyBorder="1" applyAlignment="1" applyProtection="1">
      <alignment horizontal="center" vertical="center"/>
    </xf>
    <xf numFmtId="0" fontId="55" fillId="0" borderId="108" xfId="0" applyFont="1" applyFill="1" applyBorder="1" applyAlignment="1" applyProtection="1">
      <alignment horizontal="center" vertical="center"/>
    </xf>
    <xf numFmtId="0" fontId="121" fillId="3" borderId="99" xfId="0" applyFont="1" applyFill="1" applyBorder="1" applyAlignment="1" applyProtection="1">
      <alignment horizontal="left" vertical="center" wrapText="1" indent="1"/>
    </xf>
    <xf numFmtId="0" fontId="94" fillId="0" borderId="0" xfId="0" applyFont="1" applyAlignment="1" applyProtection="1">
      <alignment horizontal="center"/>
    </xf>
    <xf numFmtId="0" fontId="94" fillId="0" borderId="0" xfId="0" applyFont="1" applyAlignment="1" applyProtection="1">
      <alignment horizontal="center" wrapText="1"/>
    </xf>
    <xf numFmtId="0" fontId="55" fillId="0" borderId="45" xfId="0" applyFont="1" applyBorder="1" applyAlignment="1" applyProtection="1">
      <alignment horizontal="center" vertical="center" wrapText="1"/>
    </xf>
    <xf numFmtId="0" fontId="94" fillId="0" borderId="45" xfId="0" applyFont="1" applyBorder="1" applyProtection="1"/>
    <xf numFmtId="0" fontId="67" fillId="3" borderId="87" xfId="0" applyFont="1" applyFill="1" applyBorder="1" applyAlignment="1" applyProtection="1">
      <alignment horizontal="left" vertical="center" wrapText="1" indent="1"/>
    </xf>
    <xf numFmtId="0" fontId="121" fillId="3" borderId="87" xfId="0" applyFont="1" applyFill="1" applyBorder="1" applyAlignment="1" applyProtection="1">
      <alignment horizontal="left" vertical="center" wrapText="1" indent="1"/>
    </xf>
    <xf numFmtId="0" fontId="55" fillId="5" borderId="0"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xf>
    <xf numFmtId="0" fontId="55" fillId="5" borderId="44" xfId="0" applyFont="1" applyFill="1" applyBorder="1" applyAlignment="1" applyProtection="1">
      <alignment horizontal="center" vertical="center"/>
    </xf>
    <xf numFmtId="0" fontId="55" fillId="0" borderId="86" xfId="0" applyFont="1" applyFill="1" applyBorder="1" applyAlignment="1" applyProtection="1">
      <alignment horizontal="center" vertical="center" wrapText="1"/>
    </xf>
    <xf numFmtId="0" fontId="55" fillId="0" borderId="44" xfId="0" applyFont="1" applyFill="1" applyBorder="1" applyAlignment="1" applyProtection="1">
      <alignment horizontal="center" vertical="center" wrapText="1"/>
    </xf>
    <xf numFmtId="0" fontId="67" fillId="3" borderId="81" xfId="0" applyFont="1" applyFill="1" applyBorder="1" applyAlignment="1" applyProtection="1">
      <alignment horizontal="left" vertical="center" wrapText="1" indent="1"/>
    </xf>
    <xf numFmtId="0" fontId="121" fillId="3" borderId="81" xfId="0" applyFont="1" applyFill="1" applyBorder="1" applyAlignment="1" applyProtection="1">
      <alignment horizontal="left" vertical="center" wrapText="1" indent="1"/>
    </xf>
    <xf numFmtId="0" fontId="55" fillId="0" borderId="0" xfId="0" applyFont="1" applyAlignment="1" applyProtection="1">
      <alignment horizontal="center" vertical="center" wrapText="1"/>
    </xf>
    <xf numFmtId="0" fontId="94" fillId="0" borderId="49" xfId="0" applyFont="1" applyFill="1" applyBorder="1" applyAlignment="1" applyProtection="1">
      <alignment horizontal="center"/>
    </xf>
    <xf numFmtId="0" fontId="55" fillId="19" borderId="70" xfId="0" applyFont="1" applyFill="1" applyBorder="1" applyAlignment="1" applyProtection="1">
      <alignment horizontal="center" vertical="center"/>
      <protection locked="0"/>
    </xf>
    <xf numFmtId="0" fontId="55" fillId="19" borderId="80" xfId="0" applyFont="1" applyFill="1" applyBorder="1" applyAlignment="1" applyProtection="1">
      <alignment horizontal="center" vertical="center"/>
      <protection locked="0"/>
    </xf>
    <xf numFmtId="0" fontId="55" fillId="3" borderId="87" xfId="0" applyFont="1" applyFill="1" applyBorder="1" applyAlignment="1" applyProtection="1">
      <alignment horizontal="center" vertical="center" wrapText="1"/>
      <protection locked="0"/>
    </xf>
    <xf numFmtId="0" fontId="55" fillId="3" borderId="87" xfId="0" applyFont="1" applyFill="1" applyBorder="1" applyAlignment="1" applyProtection="1">
      <alignment horizontal="center" vertical="center"/>
      <protection locked="0"/>
    </xf>
    <xf numFmtId="0" fontId="13" fillId="14" borderId="0" xfId="0" applyFont="1" applyFill="1" applyAlignment="1" applyProtection="1">
      <alignment horizontal="center"/>
    </xf>
    <xf numFmtId="0" fontId="14" fillId="14" borderId="0" xfId="0" applyFont="1" applyFill="1" applyProtection="1"/>
    <xf numFmtId="0" fontId="15" fillId="14" borderId="0" xfId="0" applyFont="1" applyFill="1" applyProtection="1"/>
    <xf numFmtId="0" fontId="15" fillId="0" borderId="0" xfId="0" applyFont="1" applyFill="1" applyProtection="1"/>
    <xf numFmtId="0" fontId="13" fillId="11" borderId="0" xfId="0" applyFont="1" applyFill="1" applyAlignment="1" applyProtection="1">
      <alignment horizontal="center"/>
    </xf>
    <xf numFmtId="0" fontId="16" fillId="11" borderId="0" xfId="0" applyFont="1" applyFill="1" applyProtection="1"/>
    <xf numFmtId="0" fontId="15" fillId="11" borderId="0" xfId="0" applyFont="1" applyFill="1" applyProtection="1"/>
    <xf numFmtId="0" fontId="13" fillId="0" borderId="0" xfId="0" applyFont="1" applyAlignment="1" applyProtection="1">
      <alignment horizontal="center"/>
    </xf>
    <xf numFmtId="0" fontId="13" fillId="16" borderId="0" xfId="0" applyFont="1" applyFill="1" applyAlignment="1" applyProtection="1">
      <alignment horizontal="center"/>
    </xf>
    <xf numFmtId="0" fontId="16" fillId="16" borderId="0" xfId="0" applyFont="1" applyFill="1" applyProtection="1"/>
    <xf numFmtId="0" fontId="15" fillId="16" borderId="0" xfId="0" applyFont="1" applyFill="1" applyProtection="1"/>
    <xf numFmtId="0" fontId="15" fillId="0" borderId="0" xfId="0" applyFont="1" applyProtection="1"/>
    <xf numFmtId="0" fontId="13" fillId="13" borderId="0" xfId="0" applyFont="1" applyFill="1" applyAlignment="1" applyProtection="1">
      <alignment horizontal="center"/>
    </xf>
    <xf numFmtId="0" fontId="13" fillId="0" borderId="0" xfId="0" applyFont="1" applyFill="1" applyAlignment="1" applyProtection="1">
      <alignment horizontal="center"/>
    </xf>
    <xf numFmtId="0" fontId="17" fillId="0" borderId="0" xfId="0" applyFont="1" applyFill="1" applyBorder="1" applyAlignment="1" applyProtection="1"/>
    <xf numFmtId="0" fontId="17" fillId="0" borderId="0" xfId="0" applyFont="1" applyFill="1" applyBorder="1" applyAlignment="1" applyProtection="1">
      <alignment horizontal="center"/>
    </xf>
    <xf numFmtId="0" fontId="13" fillId="6" borderId="0" xfId="0" applyFont="1" applyFill="1" applyAlignment="1" applyProtection="1">
      <alignment horizontal="center" vertical="center"/>
    </xf>
    <xf numFmtId="0" fontId="38" fillId="10" borderId="0" xfId="0" applyFont="1" applyFill="1" applyBorder="1" applyAlignment="1" applyProtection="1">
      <alignment horizontal="left" vertical="center"/>
    </xf>
    <xf numFmtId="0" fontId="17" fillId="10" borderId="0" xfId="0" applyFont="1" applyFill="1" applyBorder="1" applyAlignment="1" applyProtection="1">
      <alignment horizontal="left"/>
    </xf>
    <xf numFmtId="0" fontId="17" fillId="0" borderId="0" xfId="0" applyFont="1" applyFill="1" applyBorder="1" applyAlignment="1" applyProtection="1">
      <alignment horizontal="left" wrapText="1"/>
    </xf>
    <xf numFmtId="0" fontId="15" fillId="0" borderId="0" xfId="0" applyFont="1" applyAlignment="1" applyProtection="1">
      <alignment horizontal="left" vertical="center"/>
    </xf>
    <xf numFmtId="9" fontId="15" fillId="0" borderId="0" xfId="0" applyNumberFormat="1" applyFont="1" applyAlignment="1" applyProtection="1">
      <alignment horizontal="right"/>
    </xf>
    <xf numFmtId="0" fontId="15" fillId="0" borderId="0" xfId="0" applyFont="1" applyAlignment="1" applyProtection="1">
      <alignment horizontal="right"/>
    </xf>
    <xf numFmtId="0" fontId="13" fillId="0" borderId="0" xfId="0" applyFont="1" applyFill="1" applyBorder="1" applyAlignment="1" applyProtection="1">
      <alignment horizontal="left" vertical="center" wrapText="1"/>
    </xf>
    <xf numFmtId="0" fontId="18" fillId="0" borderId="0" xfId="0" applyFont="1" applyFill="1" applyBorder="1" applyAlignment="1" applyProtection="1">
      <alignment wrapText="1"/>
    </xf>
    <xf numFmtId="0" fontId="17" fillId="0" borderId="0" xfId="0" applyFont="1" applyFill="1" applyBorder="1" applyAlignment="1" applyProtection="1">
      <alignment horizontal="center" wrapText="1"/>
    </xf>
    <xf numFmtId="0" fontId="15" fillId="0" borderId="0" xfId="0" applyFont="1" applyFill="1" applyAlignment="1" applyProtection="1">
      <alignment wrapText="1"/>
    </xf>
    <xf numFmtId="0" fontId="13" fillId="0" borderId="0" xfId="0" applyFont="1" applyFill="1" applyAlignment="1" applyProtection="1">
      <alignment horizontal="center" vertical="center"/>
    </xf>
    <xf numFmtId="0" fontId="15" fillId="0" borderId="0" xfId="0" applyFont="1" applyAlignment="1" applyProtection="1">
      <alignment wrapText="1"/>
    </xf>
    <xf numFmtId="0" fontId="13" fillId="0" borderId="0" xfId="0" applyFont="1" applyAlignment="1" applyProtection="1">
      <alignment horizontal="center" wrapText="1"/>
    </xf>
    <xf numFmtId="0" fontId="15" fillId="0" borderId="0" xfId="0" applyFont="1" applyAlignment="1" applyProtection="1">
      <alignment horizontal="left" vertical="top"/>
    </xf>
    <xf numFmtId="0" fontId="15" fillId="0" borderId="0" xfId="0" applyFont="1" applyFill="1" applyAlignment="1" applyProtection="1">
      <alignment horizontal="left" vertical="top"/>
    </xf>
    <xf numFmtId="0" fontId="13" fillId="0" borderId="0" xfId="0" applyFont="1" applyFill="1" applyAlignment="1" applyProtection="1">
      <alignment horizontal="center" vertical="center" wrapText="1"/>
    </xf>
    <xf numFmtId="0" fontId="15" fillId="0" borderId="0" xfId="0" applyFont="1" applyFill="1" applyBorder="1" applyAlignment="1" applyProtection="1">
      <alignment horizontal="left" vertical="top"/>
    </xf>
    <xf numFmtId="9" fontId="15" fillId="0" borderId="0" xfId="0" applyNumberFormat="1" applyFont="1" applyProtection="1"/>
    <xf numFmtId="0" fontId="39" fillId="0" borderId="0" xfId="0" applyFont="1" applyAlignment="1" applyProtection="1">
      <alignment horizontal="center"/>
    </xf>
    <xf numFmtId="0" fontId="15" fillId="0" borderId="0" xfId="0" applyFont="1" applyAlignment="1" applyProtection="1">
      <alignment horizontal="left"/>
    </xf>
    <xf numFmtId="0" fontId="40" fillId="0" borderId="0" xfId="0" applyFont="1" applyFill="1" applyBorder="1" applyAlignment="1" applyProtection="1">
      <alignment horizontal="center" wrapText="1"/>
    </xf>
    <xf numFmtId="0" fontId="37" fillId="0" borderId="0" xfId="0" applyFont="1" applyProtection="1"/>
    <xf numFmtId="0" fontId="36" fillId="0" borderId="0" xfId="0" applyFont="1" applyAlignment="1" applyProtection="1">
      <alignment horizontal="left" vertical="center"/>
    </xf>
    <xf numFmtId="0" fontId="18" fillId="0" borderId="0" xfId="0" applyFont="1" applyFill="1" applyBorder="1" applyAlignment="1" applyProtection="1">
      <alignment horizontal="left" wrapText="1"/>
    </xf>
    <xf numFmtId="0" fontId="19" fillId="0" borderId="0" xfId="0" applyFont="1" applyAlignment="1" applyProtection="1">
      <alignment wrapText="1"/>
    </xf>
    <xf numFmtId="0" fontId="36" fillId="0" borderId="0" xfId="0" applyFont="1" applyProtection="1"/>
    <xf numFmtId="0" fontId="13" fillId="0" borderId="0" xfId="0" applyFont="1" applyFill="1" applyBorder="1" applyAlignment="1" applyProtection="1">
      <alignment horizontal="center" vertical="center" wrapText="1"/>
    </xf>
    <xf numFmtId="18" fontId="26" fillId="6" borderId="0" xfId="0" applyNumberFormat="1" applyFont="1" applyFill="1" applyProtection="1"/>
    <xf numFmtId="0" fontId="0" fillId="7" borderId="0" xfId="0" applyFill="1" applyProtection="1"/>
    <xf numFmtId="0" fontId="0" fillId="8" borderId="0" xfId="0" applyFill="1" applyProtection="1"/>
    <xf numFmtId="0" fontId="0" fillId="9" borderId="0" xfId="0" applyFill="1" applyProtection="1"/>
    <xf numFmtId="0" fontId="146" fillId="4" borderId="0" xfId="0" applyFont="1" applyFill="1" applyProtection="1"/>
    <xf numFmtId="9" fontId="0" fillId="0" borderId="0" xfId="0" applyNumberFormat="1" applyProtection="1"/>
    <xf numFmtId="9" fontId="0" fillId="0" borderId="0" xfId="0" applyNumberFormat="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vertical="center"/>
    </xf>
    <xf numFmtId="10" fontId="0" fillId="0" borderId="0" xfId="0" applyNumberFormat="1" applyProtection="1"/>
    <xf numFmtId="9" fontId="0" fillId="0" borderId="0" xfId="1" applyNumberFormat="1" applyFont="1" applyAlignment="1" applyProtection="1">
      <alignment horizontal="right"/>
    </xf>
    <xf numFmtId="9" fontId="0" fillId="0" borderId="0" xfId="1" applyFont="1" applyAlignment="1" applyProtection="1">
      <alignment horizontal="right"/>
    </xf>
    <xf numFmtId="0" fontId="147" fillId="0" borderId="0" xfId="0" applyFont="1" applyBorder="1"/>
    <xf numFmtId="0" fontId="147" fillId="5" borderId="0" xfId="0" applyFont="1" applyFill="1" applyBorder="1" applyAlignment="1">
      <alignment horizontal="center" vertical="center" wrapText="1"/>
    </xf>
    <xf numFmtId="0" fontId="148" fillId="0" borderId="0" xfId="0" applyFont="1" applyBorder="1" applyAlignment="1" applyProtection="1">
      <alignment horizontal="center" vertical="center"/>
      <protection locked="0"/>
    </xf>
    <xf numFmtId="0" fontId="126" fillId="2" borderId="0" xfId="0" applyFont="1" applyFill="1" applyBorder="1" applyAlignment="1" applyProtection="1">
      <alignment horizontal="center" vertical="center" wrapText="1"/>
    </xf>
    <xf numFmtId="0" fontId="126" fillId="2" borderId="0" xfId="0" applyFont="1" applyFill="1" applyBorder="1" applyAlignment="1" applyProtection="1">
      <alignment horizontal="center"/>
    </xf>
    <xf numFmtId="0" fontId="126" fillId="2" borderId="0" xfId="0" applyFont="1" applyFill="1" applyAlignment="1" applyProtection="1">
      <alignment horizontal="center" vertical="center"/>
    </xf>
    <xf numFmtId="0" fontId="126" fillId="2" borderId="0" xfId="0" applyFont="1" applyFill="1" applyProtection="1"/>
    <xf numFmtId="0" fontId="126" fillId="2" borderId="0" xfId="0" applyFont="1" applyFill="1" applyBorder="1" applyAlignment="1" applyProtection="1">
      <alignment horizontal="center" vertical="center"/>
    </xf>
    <xf numFmtId="9" fontId="126" fillId="20" borderId="0" xfId="0" applyNumberFormat="1" applyFont="1" applyFill="1" applyBorder="1" applyAlignment="1" applyProtection="1">
      <alignment horizontal="center" vertical="center" wrapText="1"/>
    </xf>
    <xf numFmtId="0" fontId="45" fillId="5" borderId="0" xfId="0" applyFont="1" applyFill="1" applyAlignment="1">
      <alignment horizontal="left" vertical="center" wrapText="1"/>
    </xf>
    <xf numFmtId="0" fontId="94" fillId="0" borderId="0" xfId="0" applyFont="1" applyBorder="1" applyAlignment="1" applyProtection="1">
      <alignment horizontal="center" vertical="center"/>
    </xf>
    <xf numFmtId="0" fontId="55" fillId="0" borderId="59" xfId="0" applyFont="1" applyBorder="1" applyAlignment="1" applyProtection="1">
      <alignment vertical="center" wrapText="1"/>
      <protection locked="0"/>
    </xf>
    <xf numFmtId="0" fontId="55" fillId="0" borderId="58" xfId="0" applyFont="1" applyBorder="1" applyAlignment="1" applyProtection="1">
      <alignment vertical="center" wrapText="1"/>
    </xf>
    <xf numFmtId="0" fontId="0" fillId="21" borderId="0" xfId="0" applyFill="1"/>
    <xf numFmtId="0" fontId="155" fillId="21" borderId="0" xfId="0" applyFont="1" applyFill="1" applyBorder="1"/>
    <xf numFmtId="0" fontId="155" fillId="21" borderId="0" xfId="0" applyFont="1" applyFill="1"/>
    <xf numFmtId="0" fontId="8" fillId="21" borderId="0" xfId="0" applyFont="1" applyFill="1"/>
    <xf numFmtId="0" fontId="0" fillId="5" borderId="0" xfId="0" applyFill="1"/>
    <xf numFmtId="0" fontId="152" fillId="5" borderId="0" xfId="0" applyFont="1" applyFill="1" applyAlignment="1">
      <alignment vertical="center"/>
    </xf>
    <xf numFmtId="0" fontId="155" fillId="5" borderId="0" xfId="0" applyFont="1" applyFill="1"/>
    <xf numFmtId="0" fontId="8" fillId="5" borderId="0" xfId="0" applyFont="1" applyFill="1" applyBorder="1"/>
    <xf numFmtId="0" fontId="155" fillId="5" borderId="0" xfId="0" applyFont="1" applyFill="1" applyBorder="1"/>
    <xf numFmtId="0" fontId="8" fillId="5" borderId="0" xfId="0" applyFont="1" applyFill="1"/>
    <xf numFmtId="0" fontId="156" fillId="14" borderId="0" xfId="0" applyFont="1" applyFill="1"/>
    <xf numFmtId="0" fontId="156" fillId="11" borderId="0" xfId="0" applyFont="1" applyFill="1"/>
    <xf numFmtId="0" fontId="156" fillId="5" borderId="0" xfId="0" applyFont="1" applyFill="1"/>
    <xf numFmtId="0" fontId="156" fillId="8" borderId="0" xfId="0" applyFont="1" applyFill="1"/>
    <xf numFmtId="0" fontId="143" fillId="21" borderId="0" xfId="0" applyFont="1" applyFill="1" applyAlignment="1">
      <alignment horizontal="justify" vertical="center"/>
    </xf>
    <xf numFmtId="0" fontId="156" fillId="22" borderId="0" xfId="0" applyFont="1" applyFill="1"/>
    <xf numFmtId="0" fontId="152" fillId="21" borderId="0" xfId="0" applyFont="1" applyFill="1" applyAlignment="1">
      <alignment vertical="center"/>
    </xf>
    <xf numFmtId="0" fontId="158" fillId="21" borderId="0" xfId="0" applyFont="1" applyFill="1" applyAlignment="1">
      <alignment vertical="center"/>
    </xf>
    <xf numFmtId="0" fontId="154" fillId="21" borderId="0" xfId="0" applyFont="1" applyFill="1"/>
    <xf numFmtId="0" fontId="158" fillId="0" borderId="0" xfId="0" applyFont="1" applyAlignment="1">
      <alignment vertical="center"/>
    </xf>
    <xf numFmtId="0" fontId="158" fillId="5" borderId="0" xfId="0" applyFont="1" applyFill="1" applyAlignment="1">
      <alignment vertical="center"/>
    </xf>
    <xf numFmtId="0" fontId="154" fillId="5" borderId="0" xfId="0" applyFont="1" applyFill="1"/>
    <xf numFmtId="0" fontId="0" fillId="5" borderId="0" xfId="0" applyFill="1" applyAlignment="1">
      <alignment vertical="top"/>
    </xf>
    <xf numFmtId="0" fontId="66" fillId="0" borderId="55" xfId="0" applyFont="1" applyBorder="1" applyAlignment="1">
      <alignment horizontal="center" vertical="center" wrapText="1"/>
    </xf>
    <xf numFmtId="0" fontId="61" fillId="0" borderId="55"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56" xfId="0" applyFont="1" applyBorder="1" applyAlignment="1">
      <alignment horizontal="center" vertical="center" wrapText="1"/>
    </xf>
    <xf numFmtId="0" fontId="57" fillId="5" borderId="54" xfId="0" applyFont="1" applyFill="1" applyBorder="1" applyAlignment="1">
      <alignment horizontal="center" vertical="center"/>
    </xf>
    <xf numFmtId="0" fontId="55" fillId="0" borderId="57" xfId="0" quotePrefix="1" applyFont="1" applyBorder="1" applyAlignment="1">
      <alignment horizontal="left" vertical="center" wrapText="1" indent="3"/>
    </xf>
    <xf numFmtId="0" fontId="55" fillId="5" borderId="0" xfId="0" applyFont="1" applyFill="1" applyBorder="1" applyAlignment="1">
      <alignment horizontal="left" vertical="center" wrapText="1"/>
    </xf>
    <xf numFmtId="0" fontId="68" fillId="19" borderId="0" xfId="0" applyFont="1" applyFill="1" applyAlignment="1">
      <alignment horizontal="center" vertical="center"/>
    </xf>
    <xf numFmtId="0" fontId="55" fillId="5" borderId="57" xfId="0" applyFont="1" applyFill="1" applyBorder="1" applyAlignment="1">
      <alignment horizontal="left" vertical="center" wrapText="1" indent="3"/>
    </xf>
    <xf numFmtId="0" fontId="55" fillId="5" borderId="61" xfId="0" applyFont="1" applyFill="1" applyBorder="1" applyAlignment="1">
      <alignment horizontal="center" vertical="top" wrapText="1"/>
    </xf>
    <xf numFmtId="0" fontId="55" fillId="5" borderId="0" xfId="0" applyFont="1" applyFill="1" applyAlignment="1">
      <alignment horizontal="left" vertical="center" wrapText="1"/>
    </xf>
    <xf numFmtId="0" fontId="45" fillId="5" borderId="0" xfId="0" applyFont="1" applyFill="1" applyAlignment="1">
      <alignment horizontal="left" vertical="center" wrapText="1"/>
    </xf>
    <xf numFmtId="0" fontId="21" fillId="5" borderId="0" xfId="2" applyFill="1" applyBorder="1" applyAlignment="1">
      <alignment horizontal="left" vertical="center" wrapText="1"/>
    </xf>
    <xf numFmtId="0" fontId="62" fillId="2" borderId="9" xfId="0" applyFont="1" applyFill="1" applyBorder="1" applyAlignment="1" applyProtection="1">
      <alignment horizontal="center" vertical="center"/>
      <protection locked="0"/>
    </xf>
    <xf numFmtId="0" fontId="55" fillId="2" borderId="9" xfId="0" applyFont="1" applyFill="1" applyBorder="1" applyAlignment="1" applyProtection="1">
      <alignment horizontal="center" vertical="center"/>
      <protection locked="0"/>
    </xf>
    <xf numFmtId="0" fontId="55" fillId="2" borderId="1" xfId="0" applyFont="1" applyFill="1" applyBorder="1" applyAlignment="1" applyProtection="1">
      <alignment horizontal="center" vertical="center" wrapText="1"/>
      <protection locked="0"/>
    </xf>
    <xf numFmtId="0" fontId="116" fillId="3" borderId="14" xfId="0" applyFont="1" applyFill="1" applyBorder="1" applyAlignment="1" applyProtection="1">
      <alignment horizontal="left" vertical="top" wrapText="1"/>
      <protection locked="0"/>
    </xf>
    <xf numFmtId="0" fontId="94" fillId="3" borderId="15" xfId="0" applyFont="1" applyFill="1" applyBorder="1" applyAlignment="1" applyProtection="1">
      <alignment horizontal="left" vertical="top" wrapText="1"/>
      <protection locked="0"/>
    </xf>
    <xf numFmtId="0" fontId="94" fillId="3" borderId="16" xfId="0" applyFont="1" applyFill="1" applyBorder="1" applyAlignment="1" applyProtection="1">
      <alignment horizontal="left" vertical="top" wrapText="1"/>
      <protection locked="0"/>
    </xf>
    <xf numFmtId="0" fontId="94" fillId="3" borderId="17" xfId="0" applyFont="1" applyFill="1" applyBorder="1" applyAlignment="1" applyProtection="1">
      <alignment horizontal="left" vertical="top" wrapText="1"/>
      <protection locked="0"/>
    </xf>
    <xf numFmtId="0" fontId="94" fillId="3" borderId="0" xfId="0" applyFont="1" applyFill="1" applyBorder="1" applyAlignment="1" applyProtection="1">
      <alignment horizontal="left" vertical="top" wrapText="1"/>
      <protection locked="0"/>
    </xf>
    <xf numFmtId="0" fontId="94" fillId="3" borderId="18" xfId="0" applyFont="1" applyFill="1" applyBorder="1" applyAlignment="1" applyProtection="1">
      <alignment horizontal="left" vertical="top" wrapText="1"/>
      <protection locked="0"/>
    </xf>
    <xf numFmtId="0" fontId="94" fillId="3" borderId="19" xfId="0" applyFont="1" applyFill="1" applyBorder="1" applyAlignment="1" applyProtection="1">
      <alignment horizontal="left" vertical="top" wrapText="1"/>
      <protection locked="0"/>
    </xf>
    <xf numFmtId="0" fontId="94" fillId="3" borderId="20" xfId="0" applyFont="1" applyFill="1" applyBorder="1" applyAlignment="1" applyProtection="1">
      <alignment horizontal="left" vertical="top" wrapText="1"/>
      <protection locked="0"/>
    </xf>
    <xf numFmtId="0" fontId="94" fillId="3" borderId="21" xfId="0" applyFont="1" applyFill="1" applyBorder="1" applyAlignment="1" applyProtection="1">
      <alignment horizontal="left" vertical="top" wrapText="1"/>
      <protection locked="0"/>
    </xf>
    <xf numFmtId="0" fontId="94" fillId="5" borderId="0" xfId="0" applyFont="1" applyFill="1" applyBorder="1" applyAlignment="1" applyProtection="1">
      <alignment horizontal="center"/>
      <protection locked="0"/>
    </xf>
    <xf numFmtId="0" fontId="105" fillId="5" borderId="57" xfId="0" applyFont="1" applyFill="1" applyBorder="1" applyAlignment="1" applyProtection="1">
      <alignment horizontal="left" vertical="center" wrapText="1"/>
      <protection locked="0"/>
    </xf>
    <xf numFmtId="0" fontId="98" fillId="5" borderId="57" xfId="0" applyFont="1" applyFill="1" applyBorder="1" applyAlignment="1" applyProtection="1">
      <alignment horizontal="center" vertical="center" wrapText="1"/>
      <protection locked="0"/>
    </xf>
    <xf numFmtId="0" fontId="94" fillId="2" borderId="1" xfId="0" applyFont="1" applyFill="1" applyBorder="1" applyAlignment="1" applyProtection="1">
      <alignment horizontal="center" vertical="center" wrapText="1"/>
      <protection locked="0"/>
    </xf>
    <xf numFmtId="0" fontId="74" fillId="3" borderId="14" xfId="0" applyFont="1" applyFill="1" applyBorder="1" applyAlignment="1" applyProtection="1">
      <alignment horizontal="left" vertical="top" wrapText="1"/>
      <protection locked="0"/>
    </xf>
    <xf numFmtId="0" fontId="58" fillId="3" borderId="15" xfId="0" applyFont="1" applyFill="1" applyBorder="1" applyAlignment="1" applyProtection="1">
      <alignment horizontal="left" vertical="top" wrapText="1"/>
      <protection locked="0"/>
    </xf>
    <xf numFmtId="0" fontId="58" fillId="3" borderId="16" xfId="0" applyFont="1" applyFill="1" applyBorder="1" applyAlignment="1" applyProtection="1">
      <alignment horizontal="left" vertical="top" wrapText="1"/>
      <protection locked="0"/>
    </xf>
    <xf numFmtId="0" fontId="58" fillId="3" borderId="17" xfId="0" applyFont="1" applyFill="1" applyBorder="1" applyAlignment="1" applyProtection="1">
      <alignment horizontal="left" vertical="top" wrapText="1"/>
      <protection locked="0"/>
    </xf>
    <xf numFmtId="0" fontId="58" fillId="3" borderId="0" xfId="0" applyFont="1" applyFill="1" applyBorder="1" applyAlignment="1" applyProtection="1">
      <alignment horizontal="left" vertical="top" wrapText="1"/>
      <protection locked="0"/>
    </xf>
    <xf numFmtId="0" fontId="58" fillId="3" borderId="18" xfId="0" applyFont="1" applyFill="1" applyBorder="1" applyAlignment="1" applyProtection="1">
      <alignment horizontal="left" vertical="top" wrapText="1"/>
      <protection locked="0"/>
    </xf>
    <xf numFmtId="0" fontId="58" fillId="3" borderId="19" xfId="0" applyFont="1" applyFill="1" applyBorder="1" applyAlignment="1" applyProtection="1">
      <alignment horizontal="left" vertical="top" wrapText="1"/>
      <protection locked="0"/>
    </xf>
    <xf numFmtId="0" fontId="58" fillId="3" borderId="20" xfId="0" applyFont="1" applyFill="1" applyBorder="1" applyAlignment="1" applyProtection="1">
      <alignment horizontal="left" vertical="top" wrapText="1"/>
      <protection locked="0"/>
    </xf>
    <xf numFmtId="0" fontId="58" fillId="3" borderId="21" xfId="0" applyFont="1" applyFill="1" applyBorder="1" applyAlignment="1" applyProtection="1">
      <alignment horizontal="left" vertical="top" wrapText="1"/>
      <protection locked="0"/>
    </xf>
    <xf numFmtId="0" fontId="93" fillId="2" borderId="9" xfId="0" applyFont="1" applyFill="1" applyBorder="1" applyAlignment="1" applyProtection="1">
      <alignment horizontal="center" vertical="center"/>
      <protection locked="0"/>
    </xf>
    <xf numFmtId="0" fontId="94" fillId="2" borderId="9" xfId="0" applyFont="1" applyFill="1" applyBorder="1" applyAlignment="1" applyProtection="1">
      <alignment horizontal="center" vertical="center"/>
      <protection locked="0"/>
    </xf>
    <xf numFmtId="0" fontId="98" fillId="5" borderId="61" xfId="0" applyFont="1" applyFill="1" applyBorder="1" applyAlignment="1" applyProtection="1">
      <alignment horizontal="left" vertical="center" wrapText="1"/>
      <protection locked="0"/>
    </xf>
    <xf numFmtId="0" fontId="98" fillId="5" borderId="0" xfId="0" applyFont="1" applyFill="1" applyBorder="1" applyAlignment="1" applyProtection="1">
      <alignment horizontal="left" vertical="center" wrapText="1"/>
      <protection locked="0"/>
    </xf>
    <xf numFmtId="0" fontId="98" fillId="5" borderId="62" xfId="0" applyFont="1" applyFill="1" applyBorder="1" applyAlignment="1" applyProtection="1">
      <alignment horizontal="left" vertical="center" wrapText="1"/>
      <protection locked="0"/>
    </xf>
    <xf numFmtId="0" fontId="55" fillId="0" borderId="64" xfId="0" applyFont="1" applyFill="1" applyBorder="1" applyAlignment="1" applyProtection="1">
      <alignment horizontal="left" vertical="center" wrapText="1"/>
      <protection locked="0"/>
    </xf>
    <xf numFmtId="0" fontId="102" fillId="0" borderId="64" xfId="0" applyFont="1" applyFill="1" applyBorder="1" applyAlignment="1" applyProtection="1">
      <alignment horizontal="left" vertical="center" wrapText="1"/>
      <protection locked="0"/>
    </xf>
    <xf numFmtId="0" fontId="21" fillId="0" borderId="0" xfId="2" applyFill="1" applyBorder="1" applyAlignment="1" applyProtection="1">
      <alignment horizontal="center" wrapText="1"/>
      <protection locked="0"/>
    </xf>
    <xf numFmtId="0" fontId="104" fillId="5" borderId="64" xfId="0" applyFont="1" applyFill="1" applyBorder="1" applyAlignment="1" applyProtection="1">
      <alignment horizontal="left" vertical="center" wrapText="1"/>
      <protection locked="0"/>
    </xf>
    <xf numFmtId="0" fontId="21" fillId="5" borderId="0" xfId="2"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top"/>
      <protection locked="0"/>
    </xf>
    <xf numFmtId="0" fontId="3" fillId="3" borderId="15" xfId="0" applyFont="1" applyFill="1" applyBorder="1" applyAlignment="1" applyProtection="1">
      <alignment horizontal="center" vertical="top"/>
      <protection locked="0"/>
    </xf>
    <xf numFmtId="0" fontId="3" fillId="3" borderId="16" xfId="0" applyFont="1" applyFill="1" applyBorder="1" applyAlignment="1" applyProtection="1">
      <alignment horizontal="center" vertical="top"/>
      <protection locked="0"/>
    </xf>
    <xf numFmtId="0" fontId="3" fillId="3" borderId="17" xfId="0" applyFont="1" applyFill="1" applyBorder="1" applyAlignment="1" applyProtection="1">
      <alignment horizontal="center" vertical="top"/>
      <protection locked="0"/>
    </xf>
    <xf numFmtId="0" fontId="3" fillId="3" borderId="0" xfId="0" applyFont="1" applyFill="1" applyBorder="1" applyAlignment="1" applyProtection="1">
      <alignment horizontal="center" vertical="top"/>
      <protection locked="0"/>
    </xf>
    <xf numFmtId="0" fontId="3" fillId="3" borderId="18" xfId="0" applyFont="1" applyFill="1" applyBorder="1" applyAlignment="1" applyProtection="1">
      <alignment horizontal="center" vertical="top"/>
      <protection locked="0"/>
    </xf>
    <xf numFmtId="0" fontId="98" fillId="5" borderId="57" xfId="0" applyFont="1" applyFill="1" applyBorder="1" applyAlignment="1" applyProtection="1">
      <alignment horizontal="left" vertical="center" wrapText="1" indent="2"/>
      <protection locked="0"/>
    </xf>
    <xf numFmtId="0" fontId="55" fillId="2" borderId="1" xfId="0" applyFont="1" applyFill="1" applyBorder="1" applyAlignment="1" applyProtection="1">
      <alignment horizontal="left" vertical="top" wrapText="1" indent="2"/>
      <protection locked="0"/>
    </xf>
    <xf numFmtId="0" fontId="21" fillId="0" borderId="0" xfId="2" applyAlignment="1" applyProtection="1">
      <alignment vertical="center"/>
      <protection locked="0"/>
    </xf>
    <xf numFmtId="0" fontId="3" fillId="3" borderId="10" xfId="0" applyFon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11" xfId="0"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0" fontId="0" fillId="3" borderId="0"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66" xfId="0" applyFill="1" applyBorder="1" applyAlignment="1" applyProtection="1">
      <alignment horizontal="left" vertical="top" wrapText="1"/>
      <protection locked="0"/>
    </xf>
    <xf numFmtId="0" fontId="0" fillId="3" borderId="67" xfId="0" applyFill="1" applyBorder="1" applyAlignment="1" applyProtection="1">
      <alignment horizontal="left" vertical="top" wrapText="1"/>
      <protection locked="0"/>
    </xf>
    <xf numFmtId="0" fontId="0" fillId="3" borderId="68" xfId="0" applyFill="1" applyBorder="1" applyAlignment="1" applyProtection="1">
      <alignment horizontal="left" vertical="top" wrapText="1"/>
      <protection locked="0"/>
    </xf>
    <xf numFmtId="0" fontId="100" fillId="10" borderId="26" xfId="0" applyFont="1" applyFill="1" applyBorder="1" applyAlignment="1" applyProtection="1">
      <alignment horizontal="center" vertical="center" wrapText="1"/>
      <protection locked="0"/>
    </xf>
    <xf numFmtId="0" fontId="100" fillId="10" borderId="27" xfId="0" applyFont="1" applyFill="1" applyBorder="1" applyAlignment="1" applyProtection="1">
      <alignment horizontal="center" vertical="center" wrapText="1"/>
      <protection locked="0"/>
    </xf>
    <xf numFmtId="0" fontId="55" fillId="2" borderId="1" xfId="0" applyFont="1" applyFill="1" applyBorder="1" applyAlignment="1" applyProtection="1">
      <alignment horizontal="center" vertical="top" wrapText="1"/>
      <protection locked="0"/>
    </xf>
    <xf numFmtId="0" fontId="98" fillId="5" borderId="90" xfId="0" applyFont="1" applyFill="1" applyBorder="1" applyAlignment="1" applyProtection="1">
      <alignment horizontal="left" vertical="center" wrapText="1"/>
      <protection locked="0"/>
    </xf>
    <xf numFmtId="0" fontId="105" fillId="0" borderId="71" xfId="0" applyFont="1" applyFill="1" applyBorder="1" applyAlignment="1" applyProtection="1">
      <alignment horizontal="left" vertical="center" wrapText="1" indent="2"/>
      <protection locked="0"/>
    </xf>
    <xf numFmtId="0" fontId="0" fillId="3" borderId="105" xfId="0" applyFill="1" applyBorder="1" applyAlignment="1" applyProtection="1">
      <alignment horizontal="center" wrapText="1"/>
      <protection locked="0"/>
    </xf>
    <xf numFmtId="0" fontId="0" fillId="3" borderId="102" xfId="0" applyFill="1" applyBorder="1" applyAlignment="1" applyProtection="1">
      <alignment horizontal="center" wrapText="1"/>
      <protection locked="0"/>
    </xf>
    <xf numFmtId="0" fontId="0" fillId="3" borderId="104" xfId="0" applyFill="1" applyBorder="1" applyAlignment="1" applyProtection="1">
      <alignment horizontal="center" wrapText="1"/>
      <protection locked="0"/>
    </xf>
    <xf numFmtId="0" fontId="0" fillId="3" borderId="100"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0" fillId="3" borderId="101" xfId="0" applyFill="1" applyBorder="1" applyAlignment="1" applyProtection="1">
      <alignment horizontal="center" wrapText="1"/>
      <protection locked="0"/>
    </xf>
    <xf numFmtId="0" fontId="0" fillId="3" borderId="106" xfId="0" applyFill="1" applyBorder="1" applyAlignment="1" applyProtection="1">
      <alignment horizontal="center" wrapText="1"/>
      <protection locked="0"/>
    </xf>
    <xf numFmtId="0" fontId="0" fillId="3" borderId="103" xfId="0" applyFill="1" applyBorder="1" applyAlignment="1" applyProtection="1">
      <alignment horizontal="center" wrapText="1"/>
      <protection locked="0"/>
    </xf>
    <xf numFmtId="0" fontId="0" fillId="3" borderId="107" xfId="0" applyFill="1" applyBorder="1" applyAlignment="1" applyProtection="1">
      <alignment horizontal="center" wrapText="1"/>
      <protection locked="0"/>
    </xf>
    <xf numFmtId="0" fontId="98" fillId="5" borderId="76" xfId="0" applyFont="1" applyFill="1" applyBorder="1" applyAlignment="1" applyProtection="1">
      <alignment horizontal="left" vertical="center" wrapText="1" indent="2"/>
      <protection locked="0"/>
    </xf>
    <xf numFmtId="0" fontId="98" fillId="5" borderId="0" xfId="0" applyFont="1" applyFill="1" applyBorder="1" applyAlignment="1" applyProtection="1">
      <alignment horizontal="left" vertical="center" wrapText="1" indent="2"/>
      <protection locked="0"/>
    </xf>
    <xf numFmtId="0" fontId="98" fillId="5" borderId="74" xfId="0" applyFont="1" applyFill="1" applyBorder="1" applyAlignment="1" applyProtection="1">
      <alignment horizontal="left" vertical="center" wrapText="1" indent="2"/>
      <protection locked="0"/>
    </xf>
    <xf numFmtId="0" fontId="105" fillId="0" borderId="98" xfId="0" applyFont="1" applyFill="1" applyBorder="1" applyAlignment="1" applyProtection="1">
      <alignment horizontal="left" wrapText="1"/>
      <protection locked="0"/>
    </xf>
    <xf numFmtId="0" fontId="26" fillId="3" borderId="105" xfId="0" applyFont="1" applyFill="1" applyBorder="1" applyAlignment="1" applyProtection="1">
      <alignment horizontal="center"/>
      <protection locked="0"/>
    </xf>
    <xf numFmtId="0" fontId="26" fillId="3" borderId="102" xfId="0" applyFont="1" applyFill="1" applyBorder="1" applyAlignment="1" applyProtection="1">
      <alignment horizontal="center"/>
      <protection locked="0"/>
    </xf>
    <xf numFmtId="0" fontId="26" fillId="3" borderId="104" xfId="0" applyFont="1" applyFill="1" applyBorder="1" applyAlignment="1" applyProtection="1">
      <alignment horizontal="center"/>
      <protection locked="0"/>
    </xf>
    <xf numFmtId="0" fontId="26" fillId="3" borderId="100" xfId="0" applyFont="1" applyFill="1" applyBorder="1" applyAlignment="1" applyProtection="1">
      <alignment horizontal="center"/>
      <protection locked="0"/>
    </xf>
    <xf numFmtId="0" fontId="26" fillId="3" borderId="0" xfId="0" applyFont="1" applyFill="1" applyBorder="1" applyAlignment="1" applyProtection="1">
      <alignment horizontal="center"/>
      <protection locked="0"/>
    </xf>
    <xf numFmtId="0" fontId="26" fillId="3" borderId="101" xfId="0" applyFont="1" applyFill="1" applyBorder="1" applyAlignment="1" applyProtection="1">
      <alignment horizontal="center"/>
      <protection locked="0"/>
    </xf>
    <xf numFmtId="0" fontId="26" fillId="3" borderId="106" xfId="0" applyFont="1" applyFill="1" applyBorder="1" applyAlignment="1" applyProtection="1">
      <alignment horizontal="center"/>
      <protection locked="0"/>
    </xf>
    <xf numFmtId="0" fontId="26" fillId="3" borderId="103" xfId="0" applyFont="1" applyFill="1" applyBorder="1" applyAlignment="1" applyProtection="1">
      <alignment horizontal="center"/>
      <protection locked="0"/>
    </xf>
    <xf numFmtId="0" fontId="26" fillId="3" borderId="107" xfId="0" applyFont="1" applyFill="1" applyBorder="1" applyAlignment="1" applyProtection="1">
      <alignment horizontal="center"/>
      <protection locked="0"/>
    </xf>
    <xf numFmtId="0" fontId="110" fillId="3" borderId="105" xfId="0" applyFont="1" applyFill="1" applyBorder="1" applyAlignment="1" applyProtection="1">
      <alignment horizontal="center" wrapText="1"/>
      <protection locked="0"/>
    </xf>
    <xf numFmtId="0" fontId="110" fillId="3" borderId="102" xfId="0" applyFont="1" applyFill="1" applyBorder="1" applyAlignment="1" applyProtection="1">
      <alignment horizontal="center" wrapText="1"/>
      <protection locked="0"/>
    </xf>
    <xf numFmtId="0" fontId="110" fillId="3" borderId="104" xfId="0" applyFont="1" applyFill="1" applyBorder="1" applyAlignment="1" applyProtection="1">
      <alignment horizontal="center" wrapText="1"/>
      <protection locked="0"/>
    </xf>
    <xf numFmtId="0" fontId="110" fillId="3" borderId="100" xfId="0" applyFont="1" applyFill="1" applyBorder="1" applyAlignment="1" applyProtection="1">
      <alignment horizontal="center" wrapText="1"/>
      <protection locked="0"/>
    </xf>
    <xf numFmtId="0" fontId="110" fillId="3" borderId="0" xfId="0" applyFont="1" applyFill="1" applyBorder="1" applyAlignment="1" applyProtection="1">
      <alignment horizontal="center" wrapText="1"/>
      <protection locked="0"/>
    </xf>
    <xf numFmtId="0" fontId="110" fillId="3" borderId="101" xfId="0" applyFont="1" applyFill="1" applyBorder="1" applyAlignment="1" applyProtection="1">
      <alignment horizontal="center" wrapText="1"/>
      <protection locked="0"/>
    </xf>
    <xf numFmtId="0" fontId="110" fillId="3" borderId="106" xfId="0" applyFont="1" applyFill="1" applyBorder="1" applyAlignment="1" applyProtection="1">
      <alignment horizontal="center" wrapText="1"/>
      <protection locked="0"/>
    </xf>
    <xf numFmtId="0" fontId="110" fillId="3" borderId="103" xfId="0" applyFont="1" applyFill="1" applyBorder="1" applyAlignment="1" applyProtection="1">
      <alignment horizontal="center" wrapText="1"/>
      <protection locked="0"/>
    </xf>
    <xf numFmtId="0" fontId="110" fillId="3" borderId="107" xfId="0" applyFont="1" applyFill="1" applyBorder="1" applyAlignment="1" applyProtection="1">
      <alignment horizontal="center" wrapText="1"/>
      <protection locked="0"/>
    </xf>
    <xf numFmtId="0" fontId="98" fillId="5" borderId="71" xfId="0" applyFont="1" applyFill="1" applyBorder="1" applyAlignment="1" applyProtection="1">
      <alignment horizontal="center" vertical="center" wrapText="1"/>
      <protection locked="0"/>
    </xf>
    <xf numFmtId="0" fontId="21" fillId="0" borderId="0" xfId="2" applyAlignment="1" applyProtection="1">
      <alignment horizontal="center" vertical="center" wrapText="1"/>
      <protection locked="0"/>
    </xf>
    <xf numFmtId="0" fontId="94" fillId="5" borderId="0" xfId="0" applyFont="1" applyFill="1" applyAlignment="1" applyProtection="1">
      <alignment horizontal="left" vertical="center" wrapText="1" indent="1"/>
      <protection locked="0"/>
    </xf>
    <xf numFmtId="0" fontId="94" fillId="5" borderId="0" xfId="0" applyFont="1" applyFill="1" applyAlignment="1" applyProtection="1">
      <alignment horizontal="left" vertical="center" indent="1"/>
      <protection locked="0"/>
    </xf>
    <xf numFmtId="0" fontId="94" fillId="2" borderId="1" xfId="0" applyFont="1" applyFill="1" applyBorder="1" applyAlignment="1" applyProtection="1">
      <alignment horizontal="left" vertical="center" wrapText="1"/>
      <protection locked="0"/>
    </xf>
    <xf numFmtId="0" fontId="123" fillId="5" borderId="57" xfId="0" applyFont="1" applyFill="1" applyBorder="1" applyAlignment="1" applyProtection="1">
      <alignment horizontal="left" vertical="center" wrapText="1" indent="2"/>
      <protection locked="0"/>
    </xf>
    <xf numFmtId="0" fontId="98" fillId="0" borderId="57" xfId="0" applyFont="1" applyFill="1" applyBorder="1" applyAlignment="1" applyProtection="1">
      <alignment horizontal="left" vertical="center" wrapText="1" indent="2"/>
      <protection locked="0"/>
    </xf>
    <xf numFmtId="0" fontId="123" fillId="5" borderId="71" xfId="0" applyFont="1" applyFill="1" applyBorder="1" applyAlignment="1" applyProtection="1">
      <alignment horizontal="left" vertical="center" wrapText="1" indent="2"/>
      <protection locked="0"/>
    </xf>
    <xf numFmtId="0" fontId="126" fillId="2" borderId="0" xfId="0" applyFont="1" applyFill="1" applyBorder="1" applyAlignment="1" applyProtection="1">
      <alignment horizontal="center" vertical="center" wrapText="1"/>
      <protection locked="0"/>
    </xf>
    <xf numFmtId="0" fontId="76" fillId="2" borderId="53" xfId="0" applyFont="1" applyFill="1" applyBorder="1" applyAlignment="1" applyProtection="1">
      <alignment horizontal="center" vertical="center" wrapText="1"/>
      <protection locked="0"/>
    </xf>
    <xf numFmtId="0" fontId="122" fillId="20" borderId="0" xfId="0" applyFont="1" applyFill="1" applyBorder="1" applyAlignment="1" applyProtection="1">
      <alignment horizontal="center" vertical="center" wrapText="1"/>
      <protection locked="0"/>
    </xf>
    <xf numFmtId="0" fontId="122" fillId="20" borderId="53" xfId="0" applyFont="1" applyFill="1" applyBorder="1" applyAlignment="1" applyProtection="1">
      <alignment horizontal="center" vertical="center" wrapText="1"/>
      <protection locked="0"/>
    </xf>
    <xf numFmtId="0" fontId="122" fillId="4" borderId="0" xfId="0" applyFont="1" applyFill="1" applyAlignment="1" applyProtection="1">
      <alignment horizontal="center" vertical="center"/>
      <protection locked="0"/>
    </xf>
    <xf numFmtId="0" fontId="150" fillId="4" borderId="0" xfId="0" applyFont="1" applyFill="1" applyAlignment="1" applyProtection="1">
      <alignment horizontal="center" vertical="center"/>
      <protection locked="0"/>
    </xf>
    <xf numFmtId="0" fontId="126" fillId="17" borderId="0" xfId="0" applyFont="1" applyFill="1" applyBorder="1" applyAlignment="1" applyProtection="1">
      <alignment horizontal="center" vertical="center" wrapText="1"/>
      <protection locked="0"/>
    </xf>
    <xf numFmtId="0" fontId="126" fillId="17" borderId="53" xfId="0" applyFont="1" applyFill="1" applyBorder="1" applyAlignment="1" applyProtection="1">
      <alignment horizontal="center" vertical="center" wrapText="1"/>
      <protection locked="0"/>
    </xf>
    <xf numFmtId="0" fontId="122" fillId="18" borderId="0" xfId="0" applyFont="1" applyFill="1" applyBorder="1" applyAlignment="1" applyProtection="1">
      <alignment horizontal="center" vertical="center" wrapText="1"/>
      <protection locked="0"/>
    </xf>
    <xf numFmtId="0" fontId="122" fillId="18" borderId="53" xfId="0" applyFont="1" applyFill="1" applyBorder="1" applyAlignment="1" applyProtection="1">
      <alignment horizontal="center" vertical="center" wrapText="1"/>
      <protection locked="0"/>
    </xf>
    <xf numFmtId="0" fontId="18" fillId="0" borderId="0" xfId="0" applyFont="1" applyFill="1" applyBorder="1" applyAlignment="1" applyProtection="1">
      <alignment horizontal="left" wrapText="1"/>
    </xf>
    <xf numFmtId="0" fontId="41" fillId="7" borderId="0" xfId="0" applyFont="1" applyFill="1" applyBorder="1" applyAlignment="1" applyProtection="1">
      <alignment horizontal="left" wrapText="1"/>
    </xf>
    <xf numFmtId="0" fontId="0" fillId="0" borderId="0" xfId="0" applyAlignment="1" applyProtection="1">
      <alignment horizontal="left" wrapText="1"/>
    </xf>
    <xf numFmtId="0" fontId="41" fillId="15" borderId="0" xfId="0" applyFont="1" applyFill="1" applyBorder="1" applyAlignment="1" applyProtection="1">
      <alignment horizontal="left" vertical="top" wrapText="1"/>
    </xf>
    <xf numFmtId="0" fontId="35" fillId="15" borderId="0" xfId="0" applyFont="1" applyFill="1" applyAlignment="1" applyProtection="1">
      <alignment horizontal="left" vertical="top" wrapText="1"/>
    </xf>
    <xf numFmtId="0" fontId="38" fillId="12" borderId="0" xfId="0" applyFont="1" applyFill="1" applyBorder="1" applyAlignment="1" applyProtection="1">
      <alignment horizontal="left" vertical="center" wrapText="1"/>
    </xf>
    <xf numFmtId="0" fontId="17" fillId="13" borderId="0" xfId="0" applyFont="1" applyFill="1" applyBorder="1" applyAlignment="1" applyProtection="1">
      <alignment horizontal="left" vertical="center"/>
    </xf>
    <xf numFmtId="0" fontId="13" fillId="6" borderId="0" xfId="0" applyFont="1" applyFill="1" applyBorder="1" applyAlignment="1" applyProtection="1">
      <alignment horizontal="left" vertical="center" wrapText="1"/>
    </xf>
    <xf numFmtId="0" fontId="13" fillId="6" borderId="0" xfId="0" applyFont="1" applyFill="1" applyBorder="1" applyAlignment="1" applyProtection="1">
      <alignment horizontal="left" wrapText="1"/>
    </xf>
    <xf numFmtId="0" fontId="0" fillId="0" borderId="0" xfId="0" applyAlignment="1" applyProtection="1"/>
    <xf numFmtId="0" fontId="151" fillId="4" borderId="0" xfId="0" applyFont="1" applyFill="1" applyAlignment="1">
      <alignment horizontal="center"/>
    </xf>
    <xf numFmtId="0" fontId="0" fillId="5" borderId="0" xfId="0" applyFill="1" applyAlignment="1">
      <alignment horizontal="lef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7FFFB"/>
      <color rgb="FFF7A600"/>
      <color rgb="FF046A17"/>
      <color rgb="FFE7F4D8"/>
      <color rgb="FFF0FFE5"/>
      <color rgb="FF33CC33"/>
      <color rgb="FF47D872"/>
      <color rgb="FFC9F3D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965411293911265E-2"/>
          <c:y val="0.26181552055805873"/>
          <c:w val="0.82006917741217744"/>
          <c:h val="0.29637078850021709"/>
        </c:manualLayout>
      </c:layout>
      <c:barChart>
        <c:barDir val="bar"/>
        <c:grouping val="clustered"/>
        <c:varyColors val="0"/>
        <c:ser>
          <c:idx val="1"/>
          <c:order val="0"/>
          <c:spPr>
            <a:solidFill>
              <a:schemeClr val="tx2">
                <a:lumMod val="60000"/>
                <a:lumOff val="40000"/>
              </a:schemeClr>
            </a:solidFill>
            <a:ln w="12700">
              <a:noFill/>
            </a:ln>
            <a:effectLst/>
          </c:spPr>
          <c:invertIfNegative val="0"/>
          <c:val>
            <c:numRef>
              <c:f>'1a Compétences'!$J$37</c:f>
              <c:numCache>
                <c:formatCode>General</c:formatCode>
                <c:ptCount val="1"/>
                <c:pt idx="0">
                  <c:v>0</c:v>
                </c:pt>
              </c:numCache>
            </c:numRef>
          </c:val>
          <c:extLst>
            <c:ext xmlns:c16="http://schemas.microsoft.com/office/drawing/2014/chart" uri="{C3380CC4-5D6E-409C-BE32-E72D297353CC}">
              <c16:uniqueId val="{00000000-512C-4765-920F-6267A84F2D98}"/>
            </c:ext>
          </c:extLst>
        </c:ser>
        <c:dLbls>
          <c:showLegendKey val="0"/>
          <c:showVal val="0"/>
          <c:showCatName val="0"/>
          <c:showSerName val="0"/>
          <c:showPercent val="0"/>
          <c:showBubbleSize val="0"/>
        </c:dLbls>
        <c:gapWidth val="182"/>
        <c:axId val="1250969456"/>
        <c:axId val="1250955856"/>
      </c:barChart>
      <c:catAx>
        <c:axId val="1250969456"/>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55856"/>
        <c:crosses val="autoZero"/>
        <c:auto val="1"/>
        <c:lblAlgn val="ctr"/>
        <c:lblOffset val="100"/>
        <c:noMultiLvlLbl val="0"/>
      </c:catAx>
      <c:valAx>
        <c:axId val="1250955856"/>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9456"/>
        <c:crosses val="autoZero"/>
        <c:crossBetween val="between"/>
      </c:valAx>
      <c:spPr>
        <a:noFill/>
        <a:ln w="25400">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350153741753374E-2"/>
          <c:y val="0.54563805751735528"/>
          <c:w val="0.90707957832619523"/>
          <c:h val="0.44373102384152108"/>
        </c:manualLayout>
      </c:layout>
      <c:barChart>
        <c:barDir val="bar"/>
        <c:grouping val="clustered"/>
        <c:varyColors val="0"/>
        <c:ser>
          <c:idx val="0"/>
          <c:order val="0"/>
          <c:spPr>
            <a:solidFill>
              <a:schemeClr val="accent1"/>
            </a:solidFill>
            <a:ln>
              <a:noFill/>
            </a:ln>
            <a:effectLst/>
          </c:spPr>
          <c:invertIfNegative val="0"/>
          <c:val>
            <c:numRef>
              <c:f>'4b Pilotage'!$I$44</c:f>
              <c:numCache>
                <c:formatCode>General</c:formatCode>
                <c:ptCount val="1"/>
                <c:pt idx="0">
                  <c:v>0</c:v>
                </c:pt>
              </c:numCache>
            </c:numRef>
          </c:val>
          <c:extLst>
            <c:ext xmlns:c16="http://schemas.microsoft.com/office/drawing/2014/chart" uri="{C3380CC4-5D6E-409C-BE32-E72D297353CC}">
              <c16:uniqueId val="{00000000-2F7B-4BB5-AD64-A0E45F4CA537}"/>
            </c:ext>
          </c:extLst>
        </c:ser>
        <c:dLbls>
          <c:showLegendKey val="0"/>
          <c:showVal val="0"/>
          <c:showCatName val="0"/>
          <c:showSerName val="0"/>
          <c:showPercent val="0"/>
          <c:showBubbleSize val="0"/>
        </c:dLbls>
        <c:gapWidth val="182"/>
        <c:axId val="1324657328"/>
        <c:axId val="1324645904"/>
      </c:barChart>
      <c:catAx>
        <c:axId val="1324657328"/>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4645904"/>
        <c:crosses val="autoZero"/>
        <c:auto val="1"/>
        <c:lblAlgn val="ctr"/>
        <c:lblOffset val="100"/>
        <c:noMultiLvlLbl val="0"/>
      </c:catAx>
      <c:valAx>
        <c:axId val="1324645904"/>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24657328"/>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4">
                    <a:lumMod val="75000"/>
                  </a:schemeClr>
                </a:solidFill>
                <a:latin typeface="+mn-lt"/>
                <a:ea typeface="+mn-ea"/>
                <a:cs typeface="+mn-cs"/>
              </a:defRPr>
            </a:pPr>
            <a:r>
              <a:rPr lang="fr-FR">
                <a:solidFill>
                  <a:schemeClr val="accent4">
                    <a:lumMod val="75000"/>
                  </a:schemeClr>
                </a:solidFill>
              </a:rPr>
              <a:t>Votre profil</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4">
                  <a:lumMod val="75000"/>
                </a:schemeClr>
              </a:solidFill>
              <a:latin typeface="+mn-lt"/>
              <a:ea typeface="+mn-ea"/>
              <a:cs typeface="+mn-cs"/>
            </a:defRPr>
          </a:pPr>
          <a:endParaRPr lang="fr-FR"/>
        </a:p>
      </c:txPr>
    </c:title>
    <c:autoTitleDeleted val="0"/>
    <c:plotArea>
      <c:layout>
        <c:manualLayout>
          <c:layoutTarget val="inner"/>
          <c:xMode val="edge"/>
          <c:yMode val="edge"/>
          <c:x val="0.37957064506721605"/>
          <c:y val="0.20008024239051037"/>
          <c:w val="0.2855632605583393"/>
          <c:h val="0.60348657157262087"/>
        </c:manualLayout>
      </c:layout>
      <c:radarChart>
        <c:radarStyle val="filled"/>
        <c:varyColors val="0"/>
        <c:ser>
          <c:idx val="0"/>
          <c:order val="0"/>
          <c:tx>
            <c:strRef>
              <c:f>'Evaluation globale'!$D$27</c:f>
              <c:strCache>
                <c:ptCount val="1"/>
                <c:pt idx="0">
                  <c:v>Aujourd'hui</c:v>
                </c:pt>
              </c:strCache>
            </c:strRef>
          </c:tx>
          <c:spPr>
            <a:solidFill>
              <a:schemeClr val="accent6">
                <a:lumMod val="20000"/>
                <a:lumOff val="80000"/>
              </a:schemeClr>
            </a:solidFill>
            <a:ln w="9525" cap="flat" cmpd="sng" algn="ctr">
              <a:solidFill>
                <a:schemeClr val="accent1"/>
              </a:solidFill>
              <a:round/>
            </a:ln>
            <a:effectLst/>
          </c:spPr>
          <c:cat>
            <c:strRef>
              <c:f>'Evaluation globale'!$C$28:$C$37</c:f>
              <c:strCache>
                <c:ptCount val="10"/>
                <c:pt idx="0">
                  <c:v>Développement d'un vivier de compétences adapté</c:v>
                </c:pt>
                <c:pt idx="1">
                  <c:v>Évolution du modèle économique de l'entreprise vers un modèle économique durable centré sur le territoire</c:v>
                </c:pt>
                <c:pt idx="2">
                  <c:v>Participation à des programmes de recherche avec des partenaires externes</c:v>
                </c:pt>
                <c:pt idx="3">
                  <c:v>Emplois locaux et insertion professionnelle</c:v>
                </c:pt>
                <c:pt idx="4">
                  <c:v>Développement du tissu économique</c:v>
                </c:pt>
                <c:pt idx="5">
                  <c:v>Contribution à l'aménagement du territoire</c:v>
                </c:pt>
                <c:pt idx="6">
                  <c:v>Redistribution de la création de valeur, partage de la valeur créée</c:v>
                </c:pt>
                <c:pt idx="7">
                  <c:v>Contribution à la préservation, restauration et valorisation des ressources naturelles locales </c:v>
                </c:pt>
                <c:pt idx="8">
                  <c:v>Participation des acteurs</c:v>
                </c:pt>
                <c:pt idx="9">
                  <c:v>Transversalité et pilotage de l'ancrage local</c:v>
                </c:pt>
              </c:strCache>
            </c:strRef>
          </c:cat>
          <c:val>
            <c:numRef>
              <c:f>'Evaluation globale'!$D$28:$D$37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03C-42A7-95AF-7FD5CEEDB2EE}"/>
            </c:ext>
          </c:extLst>
        </c:ser>
        <c:dLbls>
          <c:showLegendKey val="0"/>
          <c:showVal val="0"/>
          <c:showCatName val="0"/>
          <c:showSerName val="0"/>
          <c:showPercent val="0"/>
          <c:showBubbleSize val="0"/>
        </c:dLbls>
        <c:axId val="1324649712"/>
        <c:axId val="1324645360"/>
      </c:radarChart>
      <c:radarChart>
        <c:radarStyle val="marker"/>
        <c:varyColors val="0"/>
        <c:ser>
          <c:idx val="1"/>
          <c:order val="1"/>
          <c:tx>
            <c:strRef>
              <c:f>'Evaluation globale'!$E$27</c:f>
              <c:strCache>
                <c:ptCount val="1"/>
                <c:pt idx="0">
                  <c:v>Prochain objectif</c:v>
                </c:pt>
              </c:strCache>
            </c:strRef>
          </c:tx>
          <c:spPr>
            <a:ln w="9525" cap="rnd">
              <a:solidFill>
                <a:schemeClr val="accent5"/>
              </a:solidFill>
              <a:prstDash val="dash"/>
              <a:round/>
            </a:ln>
            <a:effectLst/>
          </c:spPr>
          <c:marker>
            <c:symbol val="none"/>
          </c:marker>
          <c:cat>
            <c:strRef>
              <c:f>'Evaluation globale'!$C$28:$C$37</c:f>
              <c:strCache>
                <c:ptCount val="10"/>
                <c:pt idx="0">
                  <c:v>Développement d'un vivier de compétences adapté</c:v>
                </c:pt>
                <c:pt idx="1">
                  <c:v>Évolution du modèle économique de l'entreprise vers un modèle économique durable centré sur le territoire</c:v>
                </c:pt>
                <c:pt idx="2">
                  <c:v>Participation à des programmes de recherche avec des partenaires externes</c:v>
                </c:pt>
                <c:pt idx="3">
                  <c:v>Emplois locaux et insertion professionnelle</c:v>
                </c:pt>
                <c:pt idx="4">
                  <c:v>Développement du tissu économique</c:v>
                </c:pt>
                <c:pt idx="5">
                  <c:v>Contribution à l'aménagement du territoire</c:v>
                </c:pt>
                <c:pt idx="6">
                  <c:v>Redistribution de la création de valeur, partage de la valeur créée</c:v>
                </c:pt>
                <c:pt idx="7">
                  <c:v>Contribution à la préservation, restauration et valorisation des ressources naturelles locales </c:v>
                </c:pt>
                <c:pt idx="8">
                  <c:v>Participation des acteurs</c:v>
                </c:pt>
                <c:pt idx="9">
                  <c:v>Transversalité et pilotage de l'ancrage local</c:v>
                </c:pt>
              </c:strCache>
            </c:strRef>
          </c:cat>
          <c:val>
            <c:numRef>
              <c:f>'Evaluation globale'!$E$28:$E$37</c:f>
              <c:numCache>
                <c:formatCode>General</c:formatCode>
                <c:ptCount val="10"/>
                <c:pt idx="0">
                  <c:v>2</c:v>
                </c:pt>
                <c:pt idx="1">
                  <c:v>4</c:v>
                </c:pt>
                <c:pt idx="2">
                  <c:v>4</c:v>
                </c:pt>
                <c:pt idx="3">
                  <c:v>4</c:v>
                </c:pt>
                <c:pt idx="4">
                  <c:v>3</c:v>
                </c:pt>
                <c:pt idx="5">
                  <c:v>4</c:v>
                </c:pt>
                <c:pt idx="6">
                  <c:v>4</c:v>
                </c:pt>
                <c:pt idx="7">
                  <c:v>3</c:v>
                </c:pt>
                <c:pt idx="8">
                  <c:v>3</c:v>
                </c:pt>
                <c:pt idx="9">
                  <c:v>3</c:v>
                </c:pt>
              </c:numCache>
            </c:numRef>
          </c:val>
          <c:extLst>
            <c:ext xmlns:c16="http://schemas.microsoft.com/office/drawing/2014/chart" uri="{C3380CC4-5D6E-409C-BE32-E72D297353CC}">
              <c16:uniqueId val="{00000001-C03C-42A7-95AF-7FD5CEEDB2EE}"/>
            </c:ext>
          </c:extLst>
        </c:ser>
        <c:dLbls>
          <c:showLegendKey val="0"/>
          <c:showVal val="0"/>
          <c:showCatName val="0"/>
          <c:showSerName val="0"/>
          <c:showPercent val="0"/>
          <c:showBubbleSize val="0"/>
        </c:dLbls>
        <c:axId val="1324649712"/>
        <c:axId val="1324645360"/>
      </c:radarChart>
      <c:catAx>
        <c:axId val="1324649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4">
                    <a:lumMod val="50000"/>
                  </a:schemeClr>
                </a:solidFill>
                <a:latin typeface="+mn-lt"/>
                <a:ea typeface="+mn-ea"/>
                <a:cs typeface="+mn-cs"/>
              </a:defRPr>
            </a:pPr>
            <a:endParaRPr lang="fr-FR"/>
          </a:p>
        </c:txPr>
        <c:crossAx val="1324645360"/>
        <c:crosses val="autoZero"/>
        <c:auto val="1"/>
        <c:lblAlgn val="ctr"/>
        <c:lblOffset val="100"/>
        <c:noMultiLvlLbl val="0"/>
      </c:catAx>
      <c:valAx>
        <c:axId val="132464536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3246497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accent4">
          <a:lumMod val="60000"/>
          <a:lumOff val="40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618781131812441"/>
          <c:y val="0.27523584727234213"/>
          <c:w val="0.63476556121466654"/>
          <c:h val="0.44952971633245725"/>
        </c:manualLayout>
      </c:layout>
      <c:barChart>
        <c:barDir val="bar"/>
        <c:grouping val="clustered"/>
        <c:varyColors val="0"/>
        <c:ser>
          <c:idx val="0"/>
          <c:order val="0"/>
          <c:spPr>
            <a:solidFill>
              <a:schemeClr val="accent1"/>
            </a:solidFill>
            <a:ln>
              <a:noFill/>
            </a:ln>
            <a:effectLst/>
          </c:spPr>
          <c:invertIfNegative val="0"/>
          <c:val>
            <c:numRef>
              <c:f>'1b Modèle durable'!$I$59</c:f>
              <c:numCache>
                <c:formatCode>General</c:formatCode>
                <c:ptCount val="1"/>
                <c:pt idx="0">
                  <c:v>0</c:v>
                </c:pt>
              </c:numCache>
            </c:numRef>
          </c:val>
          <c:extLst>
            <c:ext xmlns:c16="http://schemas.microsoft.com/office/drawing/2014/chart" uri="{C3380CC4-5D6E-409C-BE32-E72D297353CC}">
              <c16:uniqueId val="{00000000-FC60-437C-9C14-0AB974118ED9}"/>
            </c:ext>
          </c:extLst>
        </c:ser>
        <c:dLbls>
          <c:showLegendKey val="0"/>
          <c:showVal val="0"/>
          <c:showCatName val="0"/>
          <c:showSerName val="0"/>
          <c:showPercent val="0"/>
          <c:showBubbleSize val="0"/>
        </c:dLbls>
        <c:gapWidth val="182"/>
        <c:axId val="1250959120"/>
        <c:axId val="1250960208"/>
      </c:barChart>
      <c:catAx>
        <c:axId val="1250959120"/>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0208"/>
        <c:crosses val="autoZero"/>
        <c:auto val="1"/>
        <c:lblAlgn val="ctr"/>
        <c:lblOffset val="100"/>
        <c:noMultiLvlLbl val="0"/>
      </c:catAx>
      <c:valAx>
        <c:axId val="1250960208"/>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59120"/>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25032211588435E-2"/>
          <c:y val="0.55046919914021208"/>
          <c:w val="0.83114600733433086"/>
          <c:h val="0.44953080085978797"/>
        </c:manualLayout>
      </c:layout>
      <c:barChart>
        <c:barDir val="bar"/>
        <c:grouping val="clustered"/>
        <c:varyColors val="0"/>
        <c:ser>
          <c:idx val="0"/>
          <c:order val="0"/>
          <c:spPr>
            <a:solidFill>
              <a:schemeClr val="accent1"/>
            </a:solidFill>
            <a:ln w="28575">
              <a:noFill/>
            </a:ln>
            <a:effectLst/>
          </c:spPr>
          <c:invertIfNegative val="0"/>
          <c:val>
            <c:numRef>
              <c:f>'1c Recherche'!$I$26</c:f>
              <c:numCache>
                <c:formatCode>General</c:formatCode>
                <c:ptCount val="1"/>
                <c:pt idx="0">
                  <c:v>0</c:v>
                </c:pt>
              </c:numCache>
            </c:numRef>
          </c:val>
          <c:extLst>
            <c:ext xmlns:c16="http://schemas.microsoft.com/office/drawing/2014/chart" uri="{C3380CC4-5D6E-409C-BE32-E72D297353CC}">
              <c16:uniqueId val="{00000000-292F-44A6-8BD6-41AB90CDC8C5}"/>
            </c:ext>
          </c:extLst>
        </c:ser>
        <c:dLbls>
          <c:showLegendKey val="0"/>
          <c:showVal val="0"/>
          <c:showCatName val="0"/>
          <c:showSerName val="0"/>
          <c:showPercent val="0"/>
          <c:showBubbleSize val="0"/>
        </c:dLbls>
        <c:gapWidth val="182"/>
        <c:axId val="1250966192"/>
        <c:axId val="1250970000"/>
      </c:barChart>
      <c:catAx>
        <c:axId val="1250966192"/>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70000"/>
        <c:crosses val="autoZero"/>
        <c:auto val="1"/>
        <c:lblAlgn val="ctr"/>
        <c:lblOffset val="100"/>
        <c:noMultiLvlLbl val="0"/>
      </c:catAx>
      <c:valAx>
        <c:axId val="1250970000"/>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6192"/>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17799626761311E-2"/>
          <c:y val="0.23548346423988906"/>
          <c:w val="0.80609354841172298"/>
          <c:h val="0.48193637867224409"/>
        </c:manualLayout>
      </c:layout>
      <c:barChart>
        <c:barDir val="bar"/>
        <c:grouping val="clustered"/>
        <c:varyColors val="0"/>
        <c:ser>
          <c:idx val="0"/>
          <c:order val="0"/>
          <c:spPr>
            <a:solidFill>
              <a:schemeClr val="accent1"/>
            </a:solidFill>
            <a:ln w="28575">
              <a:noFill/>
            </a:ln>
            <a:effectLst/>
          </c:spPr>
          <c:invertIfNegative val="0"/>
          <c:val>
            <c:numRef>
              <c:f>'2a Emplois'!$J$45</c:f>
              <c:numCache>
                <c:formatCode>General</c:formatCode>
                <c:ptCount val="1"/>
                <c:pt idx="0">
                  <c:v>0</c:v>
                </c:pt>
              </c:numCache>
            </c:numRef>
          </c:val>
          <c:extLst>
            <c:ext xmlns:c16="http://schemas.microsoft.com/office/drawing/2014/chart" uri="{C3380CC4-5D6E-409C-BE32-E72D297353CC}">
              <c16:uniqueId val="{00000000-7FEE-46E4-9C4D-F6A6E69485D1}"/>
            </c:ext>
          </c:extLst>
        </c:ser>
        <c:dLbls>
          <c:showLegendKey val="0"/>
          <c:showVal val="0"/>
          <c:showCatName val="0"/>
          <c:showSerName val="0"/>
          <c:showPercent val="0"/>
          <c:showBubbleSize val="0"/>
        </c:dLbls>
        <c:gapWidth val="182"/>
        <c:axId val="1250956944"/>
        <c:axId val="1250958032"/>
      </c:barChart>
      <c:catAx>
        <c:axId val="1250956944"/>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58032"/>
        <c:crosses val="autoZero"/>
        <c:auto val="1"/>
        <c:lblAlgn val="ctr"/>
        <c:lblOffset val="100"/>
        <c:noMultiLvlLbl val="0"/>
      </c:catAx>
      <c:valAx>
        <c:axId val="1250958032"/>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56944"/>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812558201410135E-2"/>
          <c:y val="0.53922609283026146"/>
          <c:w val="0.79350509216147103"/>
          <c:h val="0.46077390716973848"/>
        </c:manualLayout>
      </c:layout>
      <c:barChart>
        <c:barDir val="bar"/>
        <c:grouping val="clustered"/>
        <c:varyColors val="0"/>
        <c:ser>
          <c:idx val="0"/>
          <c:order val="0"/>
          <c:spPr>
            <a:solidFill>
              <a:schemeClr val="accent1"/>
            </a:solidFill>
            <a:ln>
              <a:noFill/>
            </a:ln>
            <a:effectLst/>
          </c:spPr>
          <c:invertIfNegative val="0"/>
          <c:val>
            <c:numRef>
              <c:f>'2b Tissu économique'!$I$40</c:f>
              <c:numCache>
                <c:formatCode>General</c:formatCode>
                <c:ptCount val="1"/>
                <c:pt idx="0">
                  <c:v>0</c:v>
                </c:pt>
              </c:numCache>
            </c:numRef>
          </c:val>
          <c:extLst>
            <c:ext xmlns:c16="http://schemas.microsoft.com/office/drawing/2014/chart" uri="{C3380CC4-5D6E-409C-BE32-E72D297353CC}">
              <c16:uniqueId val="{00000000-3EF4-4DDA-A047-F7CE00A36B3B}"/>
            </c:ext>
          </c:extLst>
        </c:ser>
        <c:dLbls>
          <c:showLegendKey val="0"/>
          <c:showVal val="0"/>
          <c:showCatName val="0"/>
          <c:showSerName val="0"/>
          <c:showPercent val="0"/>
          <c:showBubbleSize val="0"/>
        </c:dLbls>
        <c:gapWidth val="182"/>
        <c:axId val="1250959664"/>
        <c:axId val="1250966736"/>
      </c:barChart>
      <c:catAx>
        <c:axId val="1250959664"/>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6736"/>
        <c:crosses val="autoZero"/>
        <c:auto val="1"/>
        <c:lblAlgn val="ctr"/>
        <c:lblOffset val="100"/>
        <c:noMultiLvlLbl val="0"/>
      </c:catAx>
      <c:valAx>
        <c:axId val="1250966736"/>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59664"/>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051795042191523E-2"/>
          <c:y val="0.55047028366754269"/>
          <c:w val="0.74840864415311237"/>
          <c:h val="0.44952971633245725"/>
        </c:manualLayout>
      </c:layout>
      <c:barChart>
        <c:barDir val="bar"/>
        <c:grouping val="clustered"/>
        <c:varyColors val="0"/>
        <c:ser>
          <c:idx val="0"/>
          <c:order val="0"/>
          <c:spPr>
            <a:solidFill>
              <a:schemeClr val="accent1"/>
            </a:solidFill>
            <a:ln>
              <a:noFill/>
            </a:ln>
            <a:effectLst/>
          </c:spPr>
          <c:invertIfNegative val="0"/>
          <c:val>
            <c:numRef>
              <c:f>'3a Aménagement'!$J$29</c:f>
              <c:numCache>
                <c:formatCode>General</c:formatCode>
                <c:ptCount val="1"/>
                <c:pt idx="0">
                  <c:v>0</c:v>
                </c:pt>
              </c:numCache>
            </c:numRef>
          </c:val>
          <c:extLst>
            <c:ext xmlns:c16="http://schemas.microsoft.com/office/drawing/2014/chart" uri="{C3380CC4-5D6E-409C-BE32-E72D297353CC}">
              <c16:uniqueId val="{00000000-F957-4AF7-8630-9802FB22E65C}"/>
            </c:ext>
          </c:extLst>
        </c:ser>
        <c:dLbls>
          <c:showLegendKey val="0"/>
          <c:showVal val="0"/>
          <c:showCatName val="0"/>
          <c:showSerName val="0"/>
          <c:showPercent val="0"/>
          <c:showBubbleSize val="0"/>
        </c:dLbls>
        <c:gapWidth val="182"/>
        <c:axId val="1250961840"/>
        <c:axId val="1250962384"/>
      </c:barChart>
      <c:catAx>
        <c:axId val="1250961840"/>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2384"/>
        <c:crosses val="autoZero"/>
        <c:auto val="1"/>
        <c:lblAlgn val="ctr"/>
        <c:lblOffset val="100"/>
        <c:noMultiLvlLbl val="0"/>
      </c:catAx>
      <c:valAx>
        <c:axId val="1250962384"/>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1840"/>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478733535384616E-2"/>
          <c:y val="0.17514929063552201"/>
          <c:w val="0.83595565518512827"/>
          <c:h val="0.44953080085978797"/>
        </c:manualLayout>
      </c:layout>
      <c:barChart>
        <c:barDir val="bar"/>
        <c:grouping val="clustered"/>
        <c:varyColors val="0"/>
        <c:ser>
          <c:idx val="0"/>
          <c:order val="0"/>
          <c:spPr>
            <a:solidFill>
              <a:schemeClr val="accent1"/>
            </a:solidFill>
            <a:ln>
              <a:noFill/>
            </a:ln>
            <a:effectLst/>
          </c:spPr>
          <c:invertIfNegative val="0"/>
          <c:val>
            <c:numRef>
              <c:f>'3b Redistribution'!$J$48</c:f>
              <c:numCache>
                <c:formatCode>General</c:formatCode>
                <c:ptCount val="1"/>
                <c:pt idx="0">
                  <c:v>0</c:v>
                </c:pt>
              </c:numCache>
            </c:numRef>
          </c:val>
          <c:extLst>
            <c:ext xmlns:c16="http://schemas.microsoft.com/office/drawing/2014/chart" uri="{C3380CC4-5D6E-409C-BE32-E72D297353CC}">
              <c16:uniqueId val="{00000000-6767-4940-A37E-9A0179D59EC0}"/>
            </c:ext>
          </c:extLst>
        </c:ser>
        <c:dLbls>
          <c:showLegendKey val="0"/>
          <c:showVal val="0"/>
          <c:showCatName val="0"/>
          <c:showSerName val="0"/>
          <c:showPercent val="0"/>
          <c:showBubbleSize val="0"/>
        </c:dLbls>
        <c:gapWidth val="182"/>
        <c:axId val="1250962928"/>
        <c:axId val="1250963472"/>
      </c:barChart>
      <c:catAx>
        <c:axId val="1250962928"/>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3472"/>
        <c:crosses val="autoZero"/>
        <c:auto val="1"/>
        <c:lblAlgn val="ctr"/>
        <c:lblOffset val="100"/>
        <c:noMultiLvlLbl val="0"/>
      </c:catAx>
      <c:valAx>
        <c:axId val="1250963472"/>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2928"/>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554420555509369E-2"/>
          <c:y val="0.30025651836411421"/>
          <c:w val="0.81267582592931298"/>
          <c:h val="0.44952971633245725"/>
        </c:manualLayout>
      </c:layout>
      <c:barChart>
        <c:barDir val="bar"/>
        <c:grouping val="clustered"/>
        <c:varyColors val="0"/>
        <c:ser>
          <c:idx val="0"/>
          <c:order val="0"/>
          <c:spPr>
            <a:solidFill>
              <a:schemeClr val="accent1"/>
            </a:solidFill>
            <a:ln>
              <a:noFill/>
            </a:ln>
            <a:effectLst/>
          </c:spPr>
          <c:invertIfNegative val="0"/>
          <c:val>
            <c:numRef>
              <c:f>'3c Préservation'!$J$54</c:f>
              <c:numCache>
                <c:formatCode>General</c:formatCode>
                <c:ptCount val="1"/>
                <c:pt idx="0">
                  <c:v>0</c:v>
                </c:pt>
              </c:numCache>
            </c:numRef>
          </c:val>
          <c:extLst>
            <c:ext xmlns:c16="http://schemas.microsoft.com/office/drawing/2014/chart" uri="{C3380CC4-5D6E-409C-BE32-E72D297353CC}">
              <c16:uniqueId val="{00000000-9861-421D-98C8-2D1EBA035AB0}"/>
            </c:ext>
          </c:extLst>
        </c:ser>
        <c:dLbls>
          <c:showLegendKey val="0"/>
          <c:showVal val="0"/>
          <c:showCatName val="0"/>
          <c:showSerName val="0"/>
          <c:showPercent val="0"/>
          <c:showBubbleSize val="0"/>
        </c:dLbls>
        <c:gapWidth val="182"/>
        <c:axId val="1250964016"/>
        <c:axId val="1250965104"/>
      </c:barChart>
      <c:catAx>
        <c:axId val="1250964016"/>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5104"/>
        <c:crosses val="autoZero"/>
        <c:auto val="1"/>
        <c:lblAlgn val="ctr"/>
        <c:lblOffset val="100"/>
        <c:noMultiLvlLbl val="0"/>
      </c:catAx>
      <c:valAx>
        <c:axId val="1250965104"/>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4016"/>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983528865690147E-2"/>
          <c:y val="0.39216443114928112"/>
          <c:w val="0.83069549973610557"/>
          <c:h val="0.46077390716973848"/>
        </c:manualLayout>
      </c:layout>
      <c:barChart>
        <c:barDir val="bar"/>
        <c:grouping val="clustered"/>
        <c:varyColors val="0"/>
        <c:ser>
          <c:idx val="0"/>
          <c:order val="0"/>
          <c:spPr>
            <a:solidFill>
              <a:schemeClr val="accent1"/>
            </a:solidFill>
            <a:ln>
              <a:noFill/>
            </a:ln>
            <a:effectLst/>
          </c:spPr>
          <c:invertIfNegative val="0"/>
          <c:val>
            <c:numRef>
              <c:f>'4a Participation'!$H$45</c:f>
              <c:numCache>
                <c:formatCode>General</c:formatCode>
                <c:ptCount val="1"/>
                <c:pt idx="0">
                  <c:v>0</c:v>
                </c:pt>
              </c:numCache>
            </c:numRef>
          </c:val>
          <c:extLst>
            <c:ext xmlns:c16="http://schemas.microsoft.com/office/drawing/2014/chart" uri="{C3380CC4-5D6E-409C-BE32-E72D297353CC}">
              <c16:uniqueId val="{00000000-C77A-4C93-AE1A-C5A392F23809}"/>
            </c:ext>
          </c:extLst>
        </c:ser>
        <c:dLbls>
          <c:showLegendKey val="0"/>
          <c:showVal val="0"/>
          <c:showCatName val="0"/>
          <c:showSerName val="0"/>
          <c:showPercent val="0"/>
          <c:showBubbleSize val="0"/>
        </c:dLbls>
        <c:gapWidth val="182"/>
        <c:axId val="1250965648"/>
        <c:axId val="1061037072"/>
      </c:barChart>
      <c:catAx>
        <c:axId val="1250965648"/>
        <c:scaling>
          <c:orientation val="minMax"/>
        </c:scaling>
        <c:delete val="0"/>
        <c:axPos val="l"/>
        <c:majorTickMark val="none"/>
        <c:minorTickMark val="none"/>
        <c:tickLblPos val="none"/>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61037072"/>
        <c:crosses val="autoZero"/>
        <c:auto val="1"/>
        <c:lblAlgn val="ctr"/>
        <c:lblOffset val="100"/>
        <c:noMultiLvlLbl val="0"/>
      </c:catAx>
      <c:valAx>
        <c:axId val="1061037072"/>
        <c:scaling>
          <c:orientation val="minMax"/>
          <c:max val="4"/>
        </c:scaling>
        <c:delete val="0"/>
        <c:axPos val="b"/>
        <c:majorGridlines>
          <c:spPr>
            <a:ln w="9525" cap="flat" cmpd="sng" algn="ctr">
              <a:noFill/>
              <a:round/>
            </a:ln>
            <a:effectLst/>
          </c:spPr>
        </c:majorGridlines>
        <c:numFmt formatCode="#.##0;\-#.##0"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965648"/>
        <c:crosses val="autoZero"/>
        <c:crossBetween val="between"/>
      </c:valAx>
      <c:spPr>
        <a:noFill/>
        <a:ln>
          <a:noFill/>
        </a:ln>
        <a:effectLst/>
      </c:spPr>
    </c:plotArea>
    <c:plotVisOnly val="1"/>
    <c:dispBlanksAs val="gap"/>
    <c:showDLblsOverMax val="0"/>
  </c:chart>
  <c:spPr>
    <a:solidFill>
      <a:srgbClr val="FFFFFF">
        <a:alpha val="0"/>
      </a:srgbClr>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0.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1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5.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6.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7.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8.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9.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4D451714-C0E4-4ECD-AC5F-0450264810C9}" type="presOf" srcId="{87DF350A-ABA3-4981-8C7D-7605C741A8CA}" destId="{EFB7FCD0-5A45-46C0-97DD-A423C0AEA8A0}"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698ECA66-0389-4408-A38F-0D9BF0F19D6A}" type="presOf" srcId="{DA731987-2E93-4370-B1D6-969478DC4BFB}" destId="{D4F72466-AD82-4AEE-B920-9D3EAC9647C9}" srcOrd="0" destOrd="0" presId="urn:microsoft.com/office/officeart/2005/8/layout/radial5"/>
    <dgm:cxn modelId="{C4EF8F4C-5DC4-412A-9D40-E2AD6AF50623}" type="presOf" srcId="{88B3C3EE-CEF0-4E5B-BA7A-7DB8327ABC6B}" destId="{7160812A-44A3-4BBE-BC0D-BC6C16FE13DB}" srcOrd="0" destOrd="0" presId="urn:microsoft.com/office/officeart/2005/8/layout/radial5"/>
    <dgm:cxn modelId="{D046E94F-B34E-4C44-809F-BB2078ADB920}" type="presOf" srcId="{5FC0EB0B-EA3D-4F3D-A19B-1F746A2D162D}" destId="{310EE952-FB0E-4E54-A60B-845B1AFDB97A}"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2A5E0952-C06D-49F9-B726-C1F093173C7A}" type="presOf" srcId="{DDC92A7E-E5B0-4EB4-A82E-76EC8AA1EE24}" destId="{8CA092AE-1480-449A-92A9-98DB26BD4495}" srcOrd="1" destOrd="0" presId="urn:microsoft.com/office/officeart/2005/8/layout/radial5"/>
    <dgm:cxn modelId="{D1FC807B-1439-443A-856E-6494697E1FBF}" type="presOf" srcId="{A589FF00-442D-4C51-A6B0-4B858E3E1446}" destId="{A1BCC8AD-4431-441E-8849-950125950B6F}" srcOrd="0" destOrd="0" presId="urn:microsoft.com/office/officeart/2005/8/layout/radial5"/>
    <dgm:cxn modelId="{24CED37F-2E22-47AC-8A0D-D9746726A38C}" type="presOf" srcId="{59DC413F-8747-40EA-ADA2-8B6433267602}" destId="{24E9C206-2920-4E84-9754-EEE96BFBFECF}" srcOrd="1" destOrd="0" presId="urn:microsoft.com/office/officeart/2005/8/layout/radial5"/>
    <dgm:cxn modelId="{F6A55283-FEC4-48D2-9E40-AB54C5EA7E42}" type="presOf" srcId="{2567671E-C0AB-4356-B975-2AB8B6B67433}" destId="{800C7AD7-517D-4191-8C87-51BF99A68CB7}" srcOrd="0" destOrd="0" presId="urn:microsoft.com/office/officeart/2005/8/layout/radial5"/>
    <dgm:cxn modelId="{1592CD87-646F-4C81-81A0-22FCF68B109F}" type="presOf" srcId="{59DC413F-8747-40EA-ADA2-8B6433267602}" destId="{BB96B336-5183-4511-A90D-F12EDA09CC57}" srcOrd="0" destOrd="0" presId="urn:microsoft.com/office/officeart/2005/8/layout/radial5"/>
    <dgm:cxn modelId="{E3FD6CB2-A993-4485-86E8-433B0599AE94}" type="presOf" srcId="{30DA50C7-F963-4E9A-879C-90377B682B45}" destId="{32B07621-568E-47FA-B13D-803D0D525A70}" srcOrd="0" destOrd="0" presId="urn:microsoft.com/office/officeart/2005/8/layout/radial5"/>
    <dgm:cxn modelId="{BAD377C0-FF69-428B-8C00-46E5DE55D64B}" type="presOf" srcId="{4382FDA4-6491-4A0D-AE06-5CDB9DF5A3CD}" destId="{E14E1B79-50E0-4228-A746-9F881B5919DD}" srcOrd="1" destOrd="0" presId="urn:microsoft.com/office/officeart/2005/8/layout/radial5"/>
    <dgm:cxn modelId="{34B693CB-EF44-42ED-B6A1-77F9542750A7}" type="presOf" srcId="{4382FDA4-6491-4A0D-AE06-5CDB9DF5A3CD}" destId="{E84AFE5A-28AF-47E9-91AA-5C7EE452BE99}" srcOrd="0" destOrd="0" presId="urn:microsoft.com/office/officeart/2005/8/layout/radial5"/>
    <dgm:cxn modelId="{652EDBD4-AAA4-45CB-96A3-20F84CAAD997}" type="presOf" srcId="{DDC92A7E-E5B0-4EB4-A82E-76EC8AA1EE24}" destId="{9A2C7469-B8A1-4860-BDD4-38EBCA263242}"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294DD5EE-F4CC-4E0F-84E6-7FA80C89AF1C}" type="presOf" srcId="{A589FF00-442D-4C51-A6B0-4B858E3E1446}" destId="{FE1950D3-818A-4E3C-88FC-5F807AAFE248}" srcOrd="1" destOrd="0" presId="urn:microsoft.com/office/officeart/2005/8/layout/radial5"/>
    <dgm:cxn modelId="{260E059E-1599-412F-878C-B93A05865E77}" type="presParOf" srcId="{D4F72466-AD82-4AEE-B920-9D3EAC9647C9}" destId="{32B07621-568E-47FA-B13D-803D0D525A70}" srcOrd="0" destOrd="0" presId="urn:microsoft.com/office/officeart/2005/8/layout/radial5"/>
    <dgm:cxn modelId="{953ED1C9-F963-4F2C-A56D-0C189A8536E1}" type="presParOf" srcId="{D4F72466-AD82-4AEE-B920-9D3EAC9647C9}" destId="{A1BCC8AD-4431-441E-8849-950125950B6F}" srcOrd="1" destOrd="0" presId="urn:microsoft.com/office/officeart/2005/8/layout/radial5"/>
    <dgm:cxn modelId="{812C397F-105A-4EF1-AC5D-637F0206263C}" type="presParOf" srcId="{A1BCC8AD-4431-441E-8849-950125950B6F}" destId="{FE1950D3-818A-4E3C-88FC-5F807AAFE248}" srcOrd="0" destOrd="0" presId="urn:microsoft.com/office/officeart/2005/8/layout/radial5"/>
    <dgm:cxn modelId="{5A6E85E4-49A9-4C5A-808C-7D7A40F5D371}" type="presParOf" srcId="{D4F72466-AD82-4AEE-B920-9D3EAC9647C9}" destId="{EFB7FCD0-5A45-46C0-97DD-A423C0AEA8A0}" srcOrd="2" destOrd="0" presId="urn:microsoft.com/office/officeart/2005/8/layout/radial5"/>
    <dgm:cxn modelId="{83B42C56-6888-4EF1-B2FF-DB0B7A26AD2B}" type="presParOf" srcId="{D4F72466-AD82-4AEE-B920-9D3EAC9647C9}" destId="{BB96B336-5183-4511-A90D-F12EDA09CC57}" srcOrd="3" destOrd="0" presId="urn:microsoft.com/office/officeart/2005/8/layout/radial5"/>
    <dgm:cxn modelId="{75AC17ED-786E-4E8D-939E-C0DB2108CBD9}" type="presParOf" srcId="{BB96B336-5183-4511-A90D-F12EDA09CC57}" destId="{24E9C206-2920-4E84-9754-EEE96BFBFECF}" srcOrd="0" destOrd="0" presId="urn:microsoft.com/office/officeart/2005/8/layout/radial5"/>
    <dgm:cxn modelId="{86D525F7-E39C-4417-9217-FAF61529EA16}" type="presParOf" srcId="{D4F72466-AD82-4AEE-B920-9D3EAC9647C9}" destId="{7160812A-44A3-4BBE-BC0D-BC6C16FE13DB}" srcOrd="4" destOrd="0" presId="urn:microsoft.com/office/officeart/2005/8/layout/radial5"/>
    <dgm:cxn modelId="{E0C1433D-F623-4BFD-82AE-1C55F7CEB99A}" type="presParOf" srcId="{D4F72466-AD82-4AEE-B920-9D3EAC9647C9}" destId="{9A2C7469-B8A1-4860-BDD4-38EBCA263242}" srcOrd="5" destOrd="0" presId="urn:microsoft.com/office/officeart/2005/8/layout/radial5"/>
    <dgm:cxn modelId="{8ACBABC2-D53D-4B28-B4F0-3FE26F862F32}" type="presParOf" srcId="{9A2C7469-B8A1-4860-BDD4-38EBCA263242}" destId="{8CA092AE-1480-449A-92A9-98DB26BD4495}" srcOrd="0" destOrd="0" presId="urn:microsoft.com/office/officeart/2005/8/layout/radial5"/>
    <dgm:cxn modelId="{3B303AAD-6371-4B4E-8D51-8A1767AACD18}" type="presParOf" srcId="{D4F72466-AD82-4AEE-B920-9D3EAC9647C9}" destId="{310EE952-FB0E-4E54-A60B-845B1AFDB97A}" srcOrd="6" destOrd="0" presId="urn:microsoft.com/office/officeart/2005/8/layout/radial5"/>
    <dgm:cxn modelId="{078D4A32-4F36-4274-BDE4-2DE97A18D565}" type="presParOf" srcId="{D4F72466-AD82-4AEE-B920-9D3EAC9647C9}" destId="{E84AFE5A-28AF-47E9-91AA-5C7EE452BE99}" srcOrd="7" destOrd="0" presId="urn:microsoft.com/office/officeart/2005/8/layout/radial5"/>
    <dgm:cxn modelId="{5DFCA12A-980A-45E0-B90A-079A6F1E19DC}" type="presParOf" srcId="{E84AFE5A-28AF-47E9-91AA-5C7EE452BE99}" destId="{E14E1B79-50E0-4228-A746-9F881B5919DD}" srcOrd="0" destOrd="0" presId="urn:microsoft.com/office/officeart/2005/8/layout/radial5"/>
    <dgm:cxn modelId="{427E1991-3408-4F2E-B157-5A9662993F5C}"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10.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5342CB15-6302-49E8-9A09-0CCE2E10CECD}" type="presOf" srcId="{5FC0EB0B-EA3D-4F3D-A19B-1F746A2D162D}" destId="{310EE952-FB0E-4E54-A60B-845B1AFDB97A}" srcOrd="0" destOrd="0" presId="urn:microsoft.com/office/officeart/2005/8/layout/radial5"/>
    <dgm:cxn modelId="{5174331D-44F4-43D9-BC4F-86735A4DF7A8}" type="presOf" srcId="{87DF350A-ABA3-4981-8C7D-7605C741A8CA}" destId="{EFB7FCD0-5A45-46C0-97DD-A423C0AEA8A0}" srcOrd="0" destOrd="0" presId="urn:microsoft.com/office/officeart/2005/8/layout/radial5"/>
    <dgm:cxn modelId="{F9A7E738-F16C-44FA-95DD-AF44B8A3F04D}" type="presOf" srcId="{59DC413F-8747-40EA-ADA2-8B6433267602}" destId="{24E9C206-2920-4E84-9754-EEE96BFBFECF}" srcOrd="1" destOrd="0" presId="urn:microsoft.com/office/officeart/2005/8/layout/radial5"/>
    <dgm:cxn modelId="{39D6433A-5036-4A17-B003-7282E64CD882}" type="presOf" srcId="{A589FF00-442D-4C51-A6B0-4B858E3E1446}" destId="{A1BCC8AD-4431-441E-8849-950125950B6F}"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A14A0E68-7F36-4F6F-B873-17649A8516E4}" type="presOf" srcId="{DDC92A7E-E5B0-4EB4-A82E-76EC8AA1EE24}" destId="{8CA092AE-1480-449A-92A9-98DB26BD4495}" srcOrd="1"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7FF88575-E86E-4B48-A1C7-1FF8C56794F3}" type="presOf" srcId="{DDC92A7E-E5B0-4EB4-A82E-76EC8AA1EE24}" destId="{9A2C7469-B8A1-4860-BDD4-38EBCA263242}" srcOrd="0" destOrd="0" presId="urn:microsoft.com/office/officeart/2005/8/layout/radial5"/>
    <dgm:cxn modelId="{C2226A82-661A-41BE-8468-D0071B264774}" type="presOf" srcId="{4382FDA4-6491-4A0D-AE06-5CDB9DF5A3CD}" destId="{E14E1B79-50E0-4228-A746-9F881B5919DD}" srcOrd="1" destOrd="0" presId="urn:microsoft.com/office/officeart/2005/8/layout/radial5"/>
    <dgm:cxn modelId="{87001E8B-AA1D-4599-80D5-50595B5657E9}" type="presOf" srcId="{A589FF00-442D-4C51-A6B0-4B858E3E1446}" destId="{FE1950D3-818A-4E3C-88FC-5F807AAFE248}" srcOrd="1" destOrd="0" presId="urn:microsoft.com/office/officeart/2005/8/layout/radial5"/>
    <dgm:cxn modelId="{5F794E92-C411-41C3-A8A9-23F6FBBC63C7}" type="presOf" srcId="{30DA50C7-F963-4E9A-879C-90377B682B45}" destId="{32B07621-568E-47FA-B13D-803D0D525A70}" srcOrd="0" destOrd="0" presId="urn:microsoft.com/office/officeart/2005/8/layout/radial5"/>
    <dgm:cxn modelId="{D28583B6-9700-45A4-BA8B-BC166CB2808D}" type="presOf" srcId="{88B3C3EE-CEF0-4E5B-BA7A-7DB8327ABC6B}" destId="{7160812A-44A3-4BBE-BC0D-BC6C16FE13DB}" srcOrd="0" destOrd="0" presId="urn:microsoft.com/office/officeart/2005/8/layout/radial5"/>
    <dgm:cxn modelId="{90AA54C6-D040-4814-B005-CB8B87F9BCF3}" type="presOf" srcId="{59DC413F-8747-40EA-ADA2-8B6433267602}" destId="{BB96B336-5183-4511-A90D-F12EDA09CC57}" srcOrd="0" destOrd="0" presId="urn:microsoft.com/office/officeart/2005/8/layout/radial5"/>
    <dgm:cxn modelId="{E40660D7-62FE-4BEA-9F2A-D3AA064E804E}" type="presOf" srcId="{2567671E-C0AB-4356-B975-2AB8B6B67433}" destId="{800C7AD7-517D-4191-8C87-51BF99A68CB7}"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0CD481DF-AB9F-4177-A631-F77BB8C72D2E}" type="presOf" srcId="{DA731987-2E93-4370-B1D6-969478DC4BFB}" destId="{D4F72466-AD82-4AEE-B920-9D3EAC9647C9}" srcOrd="0" destOrd="0" presId="urn:microsoft.com/office/officeart/2005/8/layout/radial5"/>
    <dgm:cxn modelId="{8304AFF4-C073-49E6-A38A-C2321C6A39A2}" type="presOf" srcId="{4382FDA4-6491-4A0D-AE06-5CDB9DF5A3CD}" destId="{E84AFE5A-28AF-47E9-91AA-5C7EE452BE99}" srcOrd="0" destOrd="0" presId="urn:microsoft.com/office/officeart/2005/8/layout/radial5"/>
    <dgm:cxn modelId="{3246C88B-8072-4F90-8E6E-98257516343D}" type="presParOf" srcId="{D4F72466-AD82-4AEE-B920-9D3EAC9647C9}" destId="{32B07621-568E-47FA-B13D-803D0D525A70}" srcOrd="0" destOrd="0" presId="urn:microsoft.com/office/officeart/2005/8/layout/radial5"/>
    <dgm:cxn modelId="{C2A938FD-DDFA-4C31-B2BF-33C36EEB2085}" type="presParOf" srcId="{D4F72466-AD82-4AEE-B920-9D3EAC9647C9}" destId="{A1BCC8AD-4431-441E-8849-950125950B6F}" srcOrd="1" destOrd="0" presId="urn:microsoft.com/office/officeart/2005/8/layout/radial5"/>
    <dgm:cxn modelId="{722309FC-1D35-4D8E-A51D-56F0F9B30346}" type="presParOf" srcId="{A1BCC8AD-4431-441E-8849-950125950B6F}" destId="{FE1950D3-818A-4E3C-88FC-5F807AAFE248}" srcOrd="0" destOrd="0" presId="urn:microsoft.com/office/officeart/2005/8/layout/radial5"/>
    <dgm:cxn modelId="{4A27DEC4-D558-467C-9DDB-80B68F070042}" type="presParOf" srcId="{D4F72466-AD82-4AEE-B920-9D3EAC9647C9}" destId="{EFB7FCD0-5A45-46C0-97DD-A423C0AEA8A0}" srcOrd="2" destOrd="0" presId="urn:microsoft.com/office/officeart/2005/8/layout/radial5"/>
    <dgm:cxn modelId="{336ED735-7E14-4A1D-8B65-6CC20E871D65}" type="presParOf" srcId="{D4F72466-AD82-4AEE-B920-9D3EAC9647C9}" destId="{BB96B336-5183-4511-A90D-F12EDA09CC57}" srcOrd="3" destOrd="0" presId="urn:microsoft.com/office/officeart/2005/8/layout/radial5"/>
    <dgm:cxn modelId="{1C36DD82-9944-4A47-8F29-7EC982352710}" type="presParOf" srcId="{BB96B336-5183-4511-A90D-F12EDA09CC57}" destId="{24E9C206-2920-4E84-9754-EEE96BFBFECF}" srcOrd="0" destOrd="0" presId="urn:microsoft.com/office/officeart/2005/8/layout/radial5"/>
    <dgm:cxn modelId="{818D7E40-CEFE-4870-B485-107B99ED4C61}" type="presParOf" srcId="{D4F72466-AD82-4AEE-B920-9D3EAC9647C9}" destId="{7160812A-44A3-4BBE-BC0D-BC6C16FE13DB}" srcOrd="4" destOrd="0" presId="urn:microsoft.com/office/officeart/2005/8/layout/radial5"/>
    <dgm:cxn modelId="{366EDCA1-9935-42A4-AB41-0ACD41CB8B26}" type="presParOf" srcId="{D4F72466-AD82-4AEE-B920-9D3EAC9647C9}" destId="{9A2C7469-B8A1-4860-BDD4-38EBCA263242}" srcOrd="5" destOrd="0" presId="urn:microsoft.com/office/officeart/2005/8/layout/radial5"/>
    <dgm:cxn modelId="{CDD01034-9B57-4521-9CD0-88A3560071AC}" type="presParOf" srcId="{9A2C7469-B8A1-4860-BDD4-38EBCA263242}" destId="{8CA092AE-1480-449A-92A9-98DB26BD4495}" srcOrd="0" destOrd="0" presId="urn:microsoft.com/office/officeart/2005/8/layout/radial5"/>
    <dgm:cxn modelId="{BD0CF676-00AA-4853-8A67-A2825D5D7084}" type="presParOf" srcId="{D4F72466-AD82-4AEE-B920-9D3EAC9647C9}" destId="{310EE952-FB0E-4E54-A60B-845B1AFDB97A}" srcOrd="6" destOrd="0" presId="urn:microsoft.com/office/officeart/2005/8/layout/radial5"/>
    <dgm:cxn modelId="{28B6470E-663C-475D-BA21-A3E529AA4480}" type="presParOf" srcId="{D4F72466-AD82-4AEE-B920-9D3EAC9647C9}" destId="{E84AFE5A-28AF-47E9-91AA-5C7EE452BE99}" srcOrd="7" destOrd="0" presId="urn:microsoft.com/office/officeart/2005/8/layout/radial5"/>
    <dgm:cxn modelId="{7F249B40-1790-4EFE-A865-81A978878EE6}" type="presParOf" srcId="{E84AFE5A-28AF-47E9-91AA-5C7EE452BE99}" destId="{E14E1B79-50E0-4228-A746-9F881B5919DD}" srcOrd="0" destOrd="0" presId="urn:microsoft.com/office/officeart/2005/8/layout/radial5"/>
    <dgm:cxn modelId="{576E5BCC-C535-40EF-8727-C9173FCDD90C}"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11.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E17A7A04-18F6-45BB-9190-EB49C919BB5E}" type="presOf" srcId="{DDC92A7E-E5B0-4EB4-A82E-76EC8AA1EE24}" destId="{9A2C7469-B8A1-4860-BDD4-38EBCA263242}" srcOrd="0" destOrd="0" presId="urn:microsoft.com/office/officeart/2005/8/layout/radial5"/>
    <dgm:cxn modelId="{96326F24-BD12-4C28-A1F1-C663F4EE4467}" type="presOf" srcId="{59DC413F-8747-40EA-ADA2-8B6433267602}" destId="{BB96B336-5183-4511-A90D-F12EDA09CC57}" srcOrd="0" destOrd="0" presId="urn:microsoft.com/office/officeart/2005/8/layout/radial5"/>
    <dgm:cxn modelId="{E28E0C40-633F-4A56-85C1-A7035A521E5D}" type="presOf" srcId="{2567671E-C0AB-4356-B975-2AB8B6B67433}" destId="{800C7AD7-517D-4191-8C87-51BF99A68CB7}"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2ECA875B-5272-4B18-AC6C-99071FA569A8}" type="presOf" srcId="{88B3C3EE-CEF0-4E5B-BA7A-7DB8327ABC6B}" destId="{7160812A-44A3-4BBE-BC0D-BC6C16FE13DB}" srcOrd="0" destOrd="0" presId="urn:microsoft.com/office/officeart/2005/8/layout/radial5"/>
    <dgm:cxn modelId="{F0389E64-91B9-4937-B228-AD840CE3E8F2}" srcId="{30DA50C7-F963-4E9A-879C-90377B682B45}" destId="{87DF350A-ABA3-4981-8C7D-7605C741A8CA}" srcOrd="0" destOrd="0" parTransId="{A589FF00-442D-4C51-A6B0-4B858E3E1446}" sibTransId="{F909D48A-201B-485E-A6F6-69D6FF684DDC}"/>
    <dgm:cxn modelId="{AE47A468-3A52-4B60-971A-159583F7B9EE}" type="presOf" srcId="{87DF350A-ABA3-4981-8C7D-7605C741A8CA}" destId="{EFB7FCD0-5A45-46C0-97DD-A423C0AEA8A0}" srcOrd="0" destOrd="0" presId="urn:microsoft.com/office/officeart/2005/8/layout/radial5"/>
    <dgm:cxn modelId="{668FAD6A-CD6B-41ED-B47F-048C36622020}" type="presOf" srcId="{59DC413F-8747-40EA-ADA2-8B6433267602}" destId="{24E9C206-2920-4E84-9754-EEE96BFBFECF}" srcOrd="1" destOrd="0" presId="urn:microsoft.com/office/officeart/2005/8/layout/radial5"/>
    <dgm:cxn modelId="{7219F34E-9B1A-4578-9358-DD0CC5632406}" type="presOf" srcId="{A589FF00-442D-4C51-A6B0-4B858E3E1446}" destId="{A1BCC8AD-4431-441E-8849-950125950B6F}"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0024B775-C8B2-4532-8635-9E0957181E35}" type="presOf" srcId="{DA731987-2E93-4370-B1D6-969478DC4BFB}" destId="{D4F72466-AD82-4AEE-B920-9D3EAC9647C9}" srcOrd="0" destOrd="0" presId="urn:microsoft.com/office/officeart/2005/8/layout/radial5"/>
    <dgm:cxn modelId="{0D2CC8B6-9BB9-468D-A130-A4E726A8289F}" type="presOf" srcId="{4382FDA4-6491-4A0D-AE06-5CDB9DF5A3CD}" destId="{E84AFE5A-28AF-47E9-91AA-5C7EE452BE99}" srcOrd="0" destOrd="0" presId="urn:microsoft.com/office/officeart/2005/8/layout/radial5"/>
    <dgm:cxn modelId="{CB3306BF-0A50-48BF-85F9-B3E8280DAF4F}" type="presOf" srcId="{DDC92A7E-E5B0-4EB4-A82E-76EC8AA1EE24}" destId="{8CA092AE-1480-449A-92A9-98DB26BD4495}" srcOrd="1" destOrd="0" presId="urn:microsoft.com/office/officeart/2005/8/layout/radial5"/>
    <dgm:cxn modelId="{C2CF9FC3-22DC-46A4-B243-6E2ED13EE9A0}" type="presOf" srcId="{A589FF00-442D-4C51-A6B0-4B858E3E1446}" destId="{FE1950D3-818A-4E3C-88FC-5F807AAFE248}" srcOrd="1"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029EAEE5-84FB-4488-8F90-BB525A98CB5B}" type="presOf" srcId="{5FC0EB0B-EA3D-4F3D-A19B-1F746A2D162D}" destId="{310EE952-FB0E-4E54-A60B-845B1AFDB97A}" srcOrd="0" destOrd="0" presId="urn:microsoft.com/office/officeart/2005/8/layout/radial5"/>
    <dgm:cxn modelId="{73957DF1-9413-40D2-9FEC-98A834EA766A}" type="presOf" srcId="{4382FDA4-6491-4A0D-AE06-5CDB9DF5A3CD}" destId="{E14E1B79-50E0-4228-A746-9F881B5919DD}" srcOrd="1" destOrd="0" presId="urn:microsoft.com/office/officeart/2005/8/layout/radial5"/>
    <dgm:cxn modelId="{26A1E5F7-22D9-48CC-821B-F657B5668485}" type="presOf" srcId="{30DA50C7-F963-4E9A-879C-90377B682B45}" destId="{32B07621-568E-47FA-B13D-803D0D525A70}" srcOrd="0" destOrd="0" presId="urn:microsoft.com/office/officeart/2005/8/layout/radial5"/>
    <dgm:cxn modelId="{0641D09D-AFB3-4426-8F51-6F553E52518A}" type="presParOf" srcId="{D4F72466-AD82-4AEE-B920-9D3EAC9647C9}" destId="{32B07621-568E-47FA-B13D-803D0D525A70}" srcOrd="0" destOrd="0" presId="urn:microsoft.com/office/officeart/2005/8/layout/radial5"/>
    <dgm:cxn modelId="{43E3B3C3-B3DF-4490-A2EB-43BC7214D608}" type="presParOf" srcId="{D4F72466-AD82-4AEE-B920-9D3EAC9647C9}" destId="{A1BCC8AD-4431-441E-8849-950125950B6F}" srcOrd="1" destOrd="0" presId="urn:microsoft.com/office/officeart/2005/8/layout/radial5"/>
    <dgm:cxn modelId="{E19B3C17-3726-4FED-B36B-68513E297F19}" type="presParOf" srcId="{A1BCC8AD-4431-441E-8849-950125950B6F}" destId="{FE1950D3-818A-4E3C-88FC-5F807AAFE248}" srcOrd="0" destOrd="0" presId="urn:microsoft.com/office/officeart/2005/8/layout/radial5"/>
    <dgm:cxn modelId="{9FE70D77-B77F-47E7-901D-E9FA96D536A2}" type="presParOf" srcId="{D4F72466-AD82-4AEE-B920-9D3EAC9647C9}" destId="{EFB7FCD0-5A45-46C0-97DD-A423C0AEA8A0}" srcOrd="2" destOrd="0" presId="urn:microsoft.com/office/officeart/2005/8/layout/radial5"/>
    <dgm:cxn modelId="{0ED98879-CB06-4A6A-AA73-A3ADF0710049}" type="presParOf" srcId="{D4F72466-AD82-4AEE-B920-9D3EAC9647C9}" destId="{BB96B336-5183-4511-A90D-F12EDA09CC57}" srcOrd="3" destOrd="0" presId="urn:microsoft.com/office/officeart/2005/8/layout/radial5"/>
    <dgm:cxn modelId="{C92DF34F-996A-4340-B13B-FECCBAB4002C}" type="presParOf" srcId="{BB96B336-5183-4511-A90D-F12EDA09CC57}" destId="{24E9C206-2920-4E84-9754-EEE96BFBFECF}" srcOrd="0" destOrd="0" presId="urn:microsoft.com/office/officeart/2005/8/layout/radial5"/>
    <dgm:cxn modelId="{4A7D7F28-F22B-4A2B-832A-90DCF53734FC}" type="presParOf" srcId="{D4F72466-AD82-4AEE-B920-9D3EAC9647C9}" destId="{7160812A-44A3-4BBE-BC0D-BC6C16FE13DB}" srcOrd="4" destOrd="0" presId="urn:microsoft.com/office/officeart/2005/8/layout/radial5"/>
    <dgm:cxn modelId="{A24F7161-1B81-4EBE-B006-425BEC2BA720}" type="presParOf" srcId="{D4F72466-AD82-4AEE-B920-9D3EAC9647C9}" destId="{9A2C7469-B8A1-4860-BDD4-38EBCA263242}" srcOrd="5" destOrd="0" presId="urn:microsoft.com/office/officeart/2005/8/layout/radial5"/>
    <dgm:cxn modelId="{CFF07F82-8CE2-41D7-A88D-FA3A6C5E3F03}" type="presParOf" srcId="{9A2C7469-B8A1-4860-BDD4-38EBCA263242}" destId="{8CA092AE-1480-449A-92A9-98DB26BD4495}" srcOrd="0" destOrd="0" presId="urn:microsoft.com/office/officeart/2005/8/layout/radial5"/>
    <dgm:cxn modelId="{9B03EEA4-785A-494F-BE3F-9FA826954C19}" type="presParOf" srcId="{D4F72466-AD82-4AEE-B920-9D3EAC9647C9}" destId="{310EE952-FB0E-4E54-A60B-845B1AFDB97A}" srcOrd="6" destOrd="0" presId="urn:microsoft.com/office/officeart/2005/8/layout/radial5"/>
    <dgm:cxn modelId="{D6860C17-875E-4ACA-BA7B-5E6A41401411}" type="presParOf" srcId="{D4F72466-AD82-4AEE-B920-9D3EAC9647C9}" destId="{E84AFE5A-28AF-47E9-91AA-5C7EE452BE99}" srcOrd="7" destOrd="0" presId="urn:microsoft.com/office/officeart/2005/8/layout/radial5"/>
    <dgm:cxn modelId="{A42E7682-FD1C-4DB5-A4F5-309FE946DF59}" type="presParOf" srcId="{E84AFE5A-28AF-47E9-91AA-5C7EE452BE99}" destId="{E14E1B79-50E0-4228-A746-9F881B5919DD}" srcOrd="0" destOrd="0" presId="urn:microsoft.com/office/officeart/2005/8/layout/radial5"/>
    <dgm:cxn modelId="{29F2996E-57A8-4257-8177-DB7EFB105937}"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3A1B0E01-3DE7-4A48-9F57-47B33D7F7B95}" type="presOf" srcId="{5FC0EB0B-EA3D-4F3D-A19B-1F746A2D162D}" destId="{310EE952-FB0E-4E54-A60B-845B1AFDB97A}" srcOrd="0" destOrd="0" presId="urn:microsoft.com/office/officeart/2005/8/layout/radial5"/>
    <dgm:cxn modelId="{F5D93B03-69D1-485B-AB24-88BC51BCDC7F}" type="presOf" srcId="{A589FF00-442D-4C51-A6B0-4B858E3E1446}" destId="{A1BCC8AD-4431-441E-8849-950125950B6F}" srcOrd="0" destOrd="0" presId="urn:microsoft.com/office/officeart/2005/8/layout/radial5"/>
    <dgm:cxn modelId="{C6A4A503-3542-4ABD-8AC7-8828002CE837}" type="presOf" srcId="{4382FDA4-6491-4A0D-AE06-5CDB9DF5A3CD}" destId="{E84AFE5A-28AF-47E9-91AA-5C7EE452BE99}" srcOrd="0" destOrd="0" presId="urn:microsoft.com/office/officeart/2005/8/layout/radial5"/>
    <dgm:cxn modelId="{17585F1C-A4F6-4BEB-85F6-D95FE006B92E}" type="presOf" srcId="{59DC413F-8747-40EA-ADA2-8B6433267602}" destId="{24E9C206-2920-4E84-9754-EEE96BFBFECF}" srcOrd="1"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631B9071-D652-4033-A2D7-D5DC7B77E4DC}" srcId="{30DA50C7-F963-4E9A-879C-90377B682B45}" destId="{5FC0EB0B-EA3D-4F3D-A19B-1F746A2D162D}" srcOrd="2" destOrd="0" parTransId="{DDC92A7E-E5B0-4EB4-A82E-76EC8AA1EE24}" sibTransId="{0B987175-EB1F-4E57-882F-15C9FAEAF1DC}"/>
    <dgm:cxn modelId="{72573378-DE82-4FA7-B3C3-6D4780150689}" type="presOf" srcId="{30DA50C7-F963-4E9A-879C-90377B682B45}" destId="{32B07621-568E-47FA-B13D-803D0D525A70}" srcOrd="0" destOrd="0" presId="urn:microsoft.com/office/officeart/2005/8/layout/radial5"/>
    <dgm:cxn modelId="{2E9FF581-2583-432C-B546-C0EB63226A65}" type="presOf" srcId="{A589FF00-442D-4C51-A6B0-4B858E3E1446}" destId="{FE1950D3-818A-4E3C-88FC-5F807AAFE248}" srcOrd="1" destOrd="0" presId="urn:microsoft.com/office/officeart/2005/8/layout/radial5"/>
    <dgm:cxn modelId="{B107FA87-478C-4081-87A5-668C8E72B812}" type="presOf" srcId="{2567671E-C0AB-4356-B975-2AB8B6B67433}" destId="{800C7AD7-517D-4191-8C87-51BF99A68CB7}" srcOrd="0" destOrd="0" presId="urn:microsoft.com/office/officeart/2005/8/layout/radial5"/>
    <dgm:cxn modelId="{E13ADEB4-FCED-4EBF-8FEC-F8CB0966EA6D}" type="presOf" srcId="{DA731987-2E93-4370-B1D6-969478DC4BFB}" destId="{D4F72466-AD82-4AEE-B920-9D3EAC9647C9}" srcOrd="0" destOrd="0" presId="urn:microsoft.com/office/officeart/2005/8/layout/radial5"/>
    <dgm:cxn modelId="{203B7AB8-AE36-4AFE-9E71-6F52BD32A10F}" type="presOf" srcId="{87DF350A-ABA3-4981-8C7D-7605C741A8CA}" destId="{EFB7FCD0-5A45-46C0-97DD-A423C0AEA8A0}" srcOrd="0" destOrd="0" presId="urn:microsoft.com/office/officeart/2005/8/layout/radial5"/>
    <dgm:cxn modelId="{74FA29BC-1D7E-4227-B574-D3080436D434}" type="presOf" srcId="{DDC92A7E-E5B0-4EB4-A82E-76EC8AA1EE24}" destId="{8CA092AE-1480-449A-92A9-98DB26BD4495}" srcOrd="1" destOrd="0" presId="urn:microsoft.com/office/officeart/2005/8/layout/radial5"/>
    <dgm:cxn modelId="{A0CF4CBC-27CE-4F31-A7B1-E528059E72C2}" type="presOf" srcId="{DDC92A7E-E5B0-4EB4-A82E-76EC8AA1EE24}" destId="{9A2C7469-B8A1-4860-BDD4-38EBCA263242}" srcOrd="0" destOrd="0" presId="urn:microsoft.com/office/officeart/2005/8/layout/radial5"/>
    <dgm:cxn modelId="{6179DCCB-A91F-4B82-8041-891E63049AEF}" type="presOf" srcId="{59DC413F-8747-40EA-ADA2-8B6433267602}" destId="{BB96B336-5183-4511-A90D-F12EDA09CC57}" srcOrd="0" destOrd="0" presId="urn:microsoft.com/office/officeart/2005/8/layout/radial5"/>
    <dgm:cxn modelId="{C897BACF-91B9-41A1-A307-94360F410291}" type="presOf" srcId="{88B3C3EE-CEF0-4E5B-BA7A-7DB8327ABC6B}" destId="{7160812A-44A3-4BBE-BC0D-BC6C16FE13DB}"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B46BE0E3-E31C-4A68-8A66-F693C961C8DB}" type="presOf" srcId="{4382FDA4-6491-4A0D-AE06-5CDB9DF5A3CD}" destId="{E14E1B79-50E0-4228-A746-9F881B5919DD}" srcOrd="1" destOrd="0" presId="urn:microsoft.com/office/officeart/2005/8/layout/radial5"/>
    <dgm:cxn modelId="{38B964FA-7411-49F3-8EA9-17608CA2CC5B}" type="presParOf" srcId="{D4F72466-AD82-4AEE-B920-9D3EAC9647C9}" destId="{32B07621-568E-47FA-B13D-803D0D525A70}" srcOrd="0" destOrd="0" presId="urn:microsoft.com/office/officeart/2005/8/layout/radial5"/>
    <dgm:cxn modelId="{428C60E1-4772-4633-B94C-5C868BAA498E}" type="presParOf" srcId="{D4F72466-AD82-4AEE-B920-9D3EAC9647C9}" destId="{A1BCC8AD-4431-441E-8849-950125950B6F}" srcOrd="1" destOrd="0" presId="urn:microsoft.com/office/officeart/2005/8/layout/radial5"/>
    <dgm:cxn modelId="{DE7491E1-4B92-4000-81FE-5C6B4BE3CC41}" type="presParOf" srcId="{A1BCC8AD-4431-441E-8849-950125950B6F}" destId="{FE1950D3-818A-4E3C-88FC-5F807AAFE248}" srcOrd="0" destOrd="0" presId="urn:microsoft.com/office/officeart/2005/8/layout/radial5"/>
    <dgm:cxn modelId="{BAB5E8C4-E24E-4BCA-9D6F-C9F44371659D}" type="presParOf" srcId="{D4F72466-AD82-4AEE-B920-9D3EAC9647C9}" destId="{EFB7FCD0-5A45-46C0-97DD-A423C0AEA8A0}" srcOrd="2" destOrd="0" presId="urn:microsoft.com/office/officeart/2005/8/layout/radial5"/>
    <dgm:cxn modelId="{0AC1AE99-16B7-4BA9-BF64-ADB7D1C3BE64}" type="presParOf" srcId="{D4F72466-AD82-4AEE-B920-9D3EAC9647C9}" destId="{BB96B336-5183-4511-A90D-F12EDA09CC57}" srcOrd="3" destOrd="0" presId="urn:microsoft.com/office/officeart/2005/8/layout/radial5"/>
    <dgm:cxn modelId="{55B7B316-3CA8-4455-9CE9-FDDB1767EC11}" type="presParOf" srcId="{BB96B336-5183-4511-A90D-F12EDA09CC57}" destId="{24E9C206-2920-4E84-9754-EEE96BFBFECF}" srcOrd="0" destOrd="0" presId="urn:microsoft.com/office/officeart/2005/8/layout/radial5"/>
    <dgm:cxn modelId="{E31CE034-4887-40FD-850C-84C5BD780BA7}" type="presParOf" srcId="{D4F72466-AD82-4AEE-B920-9D3EAC9647C9}" destId="{7160812A-44A3-4BBE-BC0D-BC6C16FE13DB}" srcOrd="4" destOrd="0" presId="urn:microsoft.com/office/officeart/2005/8/layout/radial5"/>
    <dgm:cxn modelId="{30EB1E2B-A2C3-4955-9DA6-F6EB5B5B9375}" type="presParOf" srcId="{D4F72466-AD82-4AEE-B920-9D3EAC9647C9}" destId="{9A2C7469-B8A1-4860-BDD4-38EBCA263242}" srcOrd="5" destOrd="0" presId="urn:microsoft.com/office/officeart/2005/8/layout/radial5"/>
    <dgm:cxn modelId="{31E62C3E-E22C-43E9-8680-2B699FFB86CB}" type="presParOf" srcId="{9A2C7469-B8A1-4860-BDD4-38EBCA263242}" destId="{8CA092AE-1480-449A-92A9-98DB26BD4495}" srcOrd="0" destOrd="0" presId="urn:microsoft.com/office/officeart/2005/8/layout/radial5"/>
    <dgm:cxn modelId="{BAFD1634-7F81-4F50-A24F-A4EE323E4B2E}" type="presParOf" srcId="{D4F72466-AD82-4AEE-B920-9D3EAC9647C9}" destId="{310EE952-FB0E-4E54-A60B-845B1AFDB97A}" srcOrd="6" destOrd="0" presId="urn:microsoft.com/office/officeart/2005/8/layout/radial5"/>
    <dgm:cxn modelId="{A3294C73-D3AE-4A34-BE07-906A77CA3D9E}" type="presParOf" srcId="{D4F72466-AD82-4AEE-B920-9D3EAC9647C9}" destId="{E84AFE5A-28AF-47E9-91AA-5C7EE452BE99}" srcOrd="7" destOrd="0" presId="urn:microsoft.com/office/officeart/2005/8/layout/radial5"/>
    <dgm:cxn modelId="{D7856E48-E2D2-4785-92C6-567E43F8D506}" type="presParOf" srcId="{E84AFE5A-28AF-47E9-91AA-5C7EE452BE99}" destId="{E14E1B79-50E0-4228-A746-9F881B5919DD}" srcOrd="0" destOrd="0" presId="urn:microsoft.com/office/officeart/2005/8/layout/radial5"/>
    <dgm:cxn modelId="{20B697AA-E860-417C-BE1F-BE4F39F8C63B}"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F2296E07-396B-4A74-8901-55F8C7210156}" type="presOf" srcId="{DDC92A7E-E5B0-4EB4-A82E-76EC8AA1EE24}" destId="{8CA092AE-1480-449A-92A9-98DB26BD4495}" srcOrd="1" destOrd="0" presId="urn:microsoft.com/office/officeart/2005/8/layout/radial5"/>
    <dgm:cxn modelId="{6F0CFD09-D617-471F-9EBA-CB7C5F50393A}" type="presOf" srcId="{DDC92A7E-E5B0-4EB4-A82E-76EC8AA1EE24}" destId="{9A2C7469-B8A1-4860-BDD4-38EBCA263242}" srcOrd="0" destOrd="0" presId="urn:microsoft.com/office/officeart/2005/8/layout/radial5"/>
    <dgm:cxn modelId="{49A5BC31-59E6-4A4D-9B19-B9DCD077337A}" type="presOf" srcId="{59DC413F-8747-40EA-ADA2-8B6433267602}" destId="{BB96B336-5183-4511-A90D-F12EDA09CC57}"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D56BFC69-0AA3-4947-BD7D-09E88042124A}" type="presOf" srcId="{2567671E-C0AB-4356-B975-2AB8B6B67433}" destId="{800C7AD7-517D-4191-8C87-51BF99A68CB7}" srcOrd="0" destOrd="0" presId="urn:microsoft.com/office/officeart/2005/8/layout/radial5"/>
    <dgm:cxn modelId="{E4CE474E-38A1-4562-98B8-7F1CCDDCF76F}" type="presOf" srcId="{4382FDA4-6491-4A0D-AE06-5CDB9DF5A3CD}" destId="{E14E1B79-50E0-4228-A746-9F881B5919DD}" srcOrd="1"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9CCBEF79-2698-4D94-A52A-01BB1AAE6E71}" type="presOf" srcId="{87DF350A-ABA3-4981-8C7D-7605C741A8CA}" destId="{EFB7FCD0-5A45-46C0-97DD-A423C0AEA8A0}" srcOrd="0" destOrd="0" presId="urn:microsoft.com/office/officeart/2005/8/layout/radial5"/>
    <dgm:cxn modelId="{0D40007F-F4C0-46E5-B2EE-1CE43F0EDD3B}" type="presOf" srcId="{30DA50C7-F963-4E9A-879C-90377B682B45}" destId="{32B07621-568E-47FA-B13D-803D0D525A70}" srcOrd="0" destOrd="0" presId="urn:microsoft.com/office/officeart/2005/8/layout/radial5"/>
    <dgm:cxn modelId="{BD23D9A5-BDDF-405A-BDE7-F41899A487B3}" type="presOf" srcId="{88B3C3EE-CEF0-4E5B-BA7A-7DB8327ABC6B}" destId="{7160812A-44A3-4BBE-BC0D-BC6C16FE13DB}" srcOrd="0" destOrd="0" presId="urn:microsoft.com/office/officeart/2005/8/layout/radial5"/>
    <dgm:cxn modelId="{5031BAC0-7AB5-4DC1-8CEF-714733206A00}" type="presOf" srcId="{A589FF00-442D-4C51-A6B0-4B858E3E1446}" destId="{A1BCC8AD-4431-441E-8849-950125950B6F}" srcOrd="0" destOrd="0" presId="urn:microsoft.com/office/officeart/2005/8/layout/radial5"/>
    <dgm:cxn modelId="{198563D0-9707-49B2-8885-8324A2C6B7CB}" type="presOf" srcId="{5FC0EB0B-EA3D-4F3D-A19B-1F746A2D162D}" destId="{310EE952-FB0E-4E54-A60B-845B1AFDB97A}" srcOrd="0" destOrd="0" presId="urn:microsoft.com/office/officeart/2005/8/layout/radial5"/>
    <dgm:cxn modelId="{2DE9A7D4-98A7-4756-B498-D2E3D0FA017A}" type="presOf" srcId="{DA731987-2E93-4370-B1D6-969478DC4BFB}" destId="{D4F72466-AD82-4AEE-B920-9D3EAC9647C9}"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61373AD9-5D92-466C-86F2-FB6A898DBECA}" type="presOf" srcId="{A589FF00-442D-4C51-A6B0-4B858E3E1446}" destId="{FE1950D3-818A-4E3C-88FC-5F807AAFE248}" srcOrd="1" destOrd="0" presId="urn:microsoft.com/office/officeart/2005/8/layout/radial5"/>
    <dgm:cxn modelId="{259AF9DC-6C0E-4DE5-85A6-C10637F2AD19}" type="presOf" srcId="{59DC413F-8747-40EA-ADA2-8B6433267602}" destId="{24E9C206-2920-4E84-9754-EEE96BFBFECF}" srcOrd="1" destOrd="0" presId="urn:microsoft.com/office/officeart/2005/8/layout/radial5"/>
    <dgm:cxn modelId="{4516A1E8-4B29-4F29-AA9D-B12EE0A8F9D2}" type="presOf" srcId="{4382FDA4-6491-4A0D-AE06-5CDB9DF5A3CD}" destId="{E84AFE5A-28AF-47E9-91AA-5C7EE452BE99}" srcOrd="0" destOrd="0" presId="urn:microsoft.com/office/officeart/2005/8/layout/radial5"/>
    <dgm:cxn modelId="{9CF12403-FEBE-4D6D-AB4E-90FF40BF22EC}" type="presParOf" srcId="{D4F72466-AD82-4AEE-B920-9D3EAC9647C9}" destId="{32B07621-568E-47FA-B13D-803D0D525A70}" srcOrd="0" destOrd="0" presId="urn:microsoft.com/office/officeart/2005/8/layout/radial5"/>
    <dgm:cxn modelId="{31BE8531-BFBB-4207-B134-A0E366B8FDC0}" type="presParOf" srcId="{D4F72466-AD82-4AEE-B920-9D3EAC9647C9}" destId="{A1BCC8AD-4431-441E-8849-950125950B6F}" srcOrd="1" destOrd="0" presId="urn:microsoft.com/office/officeart/2005/8/layout/radial5"/>
    <dgm:cxn modelId="{F4E9D1AE-3875-45B1-A70D-E2E1FB102782}" type="presParOf" srcId="{A1BCC8AD-4431-441E-8849-950125950B6F}" destId="{FE1950D3-818A-4E3C-88FC-5F807AAFE248}" srcOrd="0" destOrd="0" presId="urn:microsoft.com/office/officeart/2005/8/layout/radial5"/>
    <dgm:cxn modelId="{0188C273-752D-41FB-84F7-FFDF8478A490}" type="presParOf" srcId="{D4F72466-AD82-4AEE-B920-9D3EAC9647C9}" destId="{EFB7FCD0-5A45-46C0-97DD-A423C0AEA8A0}" srcOrd="2" destOrd="0" presId="urn:microsoft.com/office/officeart/2005/8/layout/radial5"/>
    <dgm:cxn modelId="{30121177-FD6E-43A5-BE07-F795A7124426}" type="presParOf" srcId="{D4F72466-AD82-4AEE-B920-9D3EAC9647C9}" destId="{BB96B336-5183-4511-A90D-F12EDA09CC57}" srcOrd="3" destOrd="0" presId="urn:microsoft.com/office/officeart/2005/8/layout/radial5"/>
    <dgm:cxn modelId="{B7F03A9F-589F-475A-8D9C-D764E226E6C7}" type="presParOf" srcId="{BB96B336-5183-4511-A90D-F12EDA09CC57}" destId="{24E9C206-2920-4E84-9754-EEE96BFBFECF}" srcOrd="0" destOrd="0" presId="urn:microsoft.com/office/officeart/2005/8/layout/radial5"/>
    <dgm:cxn modelId="{77010A7A-4392-4FDF-B27B-B9B0A9BF723A}" type="presParOf" srcId="{D4F72466-AD82-4AEE-B920-9D3EAC9647C9}" destId="{7160812A-44A3-4BBE-BC0D-BC6C16FE13DB}" srcOrd="4" destOrd="0" presId="urn:microsoft.com/office/officeart/2005/8/layout/radial5"/>
    <dgm:cxn modelId="{071E3D6A-54FF-4EEC-A16F-E8FE8581E068}" type="presParOf" srcId="{D4F72466-AD82-4AEE-B920-9D3EAC9647C9}" destId="{9A2C7469-B8A1-4860-BDD4-38EBCA263242}" srcOrd="5" destOrd="0" presId="urn:microsoft.com/office/officeart/2005/8/layout/radial5"/>
    <dgm:cxn modelId="{D7BDC37E-0A15-413F-B5C8-71EA32ADCB28}" type="presParOf" srcId="{9A2C7469-B8A1-4860-BDD4-38EBCA263242}" destId="{8CA092AE-1480-449A-92A9-98DB26BD4495}" srcOrd="0" destOrd="0" presId="urn:microsoft.com/office/officeart/2005/8/layout/radial5"/>
    <dgm:cxn modelId="{2AABB913-37FA-4CDF-A6C2-FF68448B24B8}" type="presParOf" srcId="{D4F72466-AD82-4AEE-B920-9D3EAC9647C9}" destId="{310EE952-FB0E-4E54-A60B-845B1AFDB97A}" srcOrd="6" destOrd="0" presId="urn:microsoft.com/office/officeart/2005/8/layout/radial5"/>
    <dgm:cxn modelId="{BA4AF1C2-173C-4435-B31D-C999E6B2BD42}" type="presParOf" srcId="{D4F72466-AD82-4AEE-B920-9D3EAC9647C9}" destId="{E84AFE5A-28AF-47E9-91AA-5C7EE452BE99}" srcOrd="7" destOrd="0" presId="urn:microsoft.com/office/officeart/2005/8/layout/radial5"/>
    <dgm:cxn modelId="{C51FD420-D2FD-4C2C-99ED-D87BE665E5F8}" type="presParOf" srcId="{E84AFE5A-28AF-47E9-91AA-5C7EE452BE99}" destId="{E14E1B79-50E0-4228-A746-9F881B5919DD}" srcOrd="0" destOrd="0" presId="urn:microsoft.com/office/officeart/2005/8/layout/radial5"/>
    <dgm:cxn modelId="{8827FD4F-3C5A-475C-9957-6FA2D1A84D12}"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19"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A8A4F401-F155-42A2-B0BA-3E0F15CACD1B}" type="presOf" srcId="{59DC413F-8747-40EA-ADA2-8B6433267602}" destId="{24E9C206-2920-4E84-9754-EEE96BFBFECF}" srcOrd="1" destOrd="0" presId="urn:microsoft.com/office/officeart/2005/8/layout/radial5"/>
    <dgm:cxn modelId="{B9067015-5BBD-4C80-BD4A-7D4224B74101}" type="presOf" srcId="{88B3C3EE-CEF0-4E5B-BA7A-7DB8327ABC6B}" destId="{7160812A-44A3-4BBE-BC0D-BC6C16FE13DB}" srcOrd="0" destOrd="0" presId="urn:microsoft.com/office/officeart/2005/8/layout/radial5"/>
    <dgm:cxn modelId="{FE22AC22-667C-45CD-8AA3-0273D19F499F}" type="presOf" srcId="{4382FDA4-6491-4A0D-AE06-5CDB9DF5A3CD}" destId="{E84AFE5A-28AF-47E9-91AA-5C7EE452BE99}" srcOrd="0" destOrd="0" presId="urn:microsoft.com/office/officeart/2005/8/layout/radial5"/>
    <dgm:cxn modelId="{C4F33B26-72B6-4BC0-8EAF-58E98DFAE659}" type="presOf" srcId="{DA731987-2E93-4370-B1D6-969478DC4BFB}" destId="{D4F72466-AD82-4AEE-B920-9D3EAC9647C9}"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F4A24846-9BD5-4B5B-BAE6-3C65F6FF68CF}" type="presOf" srcId="{A589FF00-442D-4C51-A6B0-4B858E3E1446}" destId="{A1BCC8AD-4431-441E-8849-950125950B6F}"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E46D9391-E4C9-49EB-BC64-8D0E1FA9D652}" type="presOf" srcId="{30DA50C7-F963-4E9A-879C-90377B682B45}" destId="{32B07621-568E-47FA-B13D-803D0D525A70}" srcOrd="0" destOrd="0" presId="urn:microsoft.com/office/officeart/2005/8/layout/radial5"/>
    <dgm:cxn modelId="{2ADD8A95-0BF3-432A-878D-6F74335D8255}" type="presOf" srcId="{59DC413F-8747-40EA-ADA2-8B6433267602}" destId="{BB96B336-5183-4511-A90D-F12EDA09CC57}" srcOrd="0" destOrd="0" presId="urn:microsoft.com/office/officeart/2005/8/layout/radial5"/>
    <dgm:cxn modelId="{D73ADD97-2BB1-4777-BA74-5C685D7B5FB1}" type="presOf" srcId="{4382FDA4-6491-4A0D-AE06-5CDB9DF5A3CD}" destId="{E14E1B79-50E0-4228-A746-9F881B5919DD}" srcOrd="1" destOrd="0" presId="urn:microsoft.com/office/officeart/2005/8/layout/radial5"/>
    <dgm:cxn modelId="{5966AE9D-C9C8-4358-864A-A55E7ECE6C71}" type="presOf" srcId="{A589FF00-442D-4C51-A6B0-4B858E3E1446}" destId="{FE1950D3-818A-4E3C-88FC-5F807AAFE248}" srcOrd="1" destOrd="0" presId="urn:microsoft.com/office/officeart/2005/8/layout/radial5"/>
    <dgm:cxn modelId="{167126A8-0340-431F-8841-70AC9C367D6D}" type="presOf" srcId="{DDC92A7E-E5B0-4EB4-A82E-76EC8AA1EE24}" destId="{9A2C7469-B8A1-4860-BDD4-38EBCA263242}" srcOrd="0" destOrd="0" presId="urn:microsoft.com/office/officeart/2005/8/layout/radial5"/>
    <dgm:cxn modelId="{2FB60ED1-6FA5-46A3-8507-96D21A87761F}" type="presOf" srcId="{87DF350A-ABA3-4981-8C7D-7605C741A8CA}" destId="{EFB7FCD0-5A45-46C0-97DD-A423C0AEA8A0}"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34D848E6-A710-4396-991F-355B9725A95A}" type="presOf" srcId="{2567671E-C0AB-4356-B975-2AB8B6B67433}" destId="{800C7AD7-517D-4191-8C87-51BF99A68CB7}" srcOrd="0" destOrd="0" presId="urn:microsoft.com/office/officeart/2005/8/layout/radial5"/>
    <dgm:cxn modelId="{3740F2F3-6108-410E-BEC9-2BE486ECAEC7}" type="presOf" srcId="{DDC92A7E-E5B0-4EB4-A82E-76EC8AA1EE24}" destId="{8CA092AE-1480-449A-92A9-98DB26BD4495}" srcOrd="1" destOrd="0" presId="urn:microsoft.com/office/officeart/2005/8/layout/radial5"/>
    <dgm:cxn modelId="{265FF8F4-53D4-41CA-8503-A489429A3095}" type="presOf" srcId="{5FC0EB0B-EA3D-4F3D-A19B-1F746A2D162D}" destId="{310EE952-FB0E-4E54-A60B-845B1AFDB97A}" srcOrd="0" destOrd="0" presId="urn:microsoft.com/office/officeart/2005/8/layout/radial5"/>
    <dgm:cxn modelId="{A0A54141-84F0-4DBF-831A-D225DF2FCD3F}" type="presParOf" srcId="{D4F72466-AD82-4AEE-B920-9D3EAC9647C9}" destId="{32B07621-568E-47FA-B13D-803D0D525A70}" srcOrd="0" destOrd="0" presId="urn:microsoft.com/office/officeart/2005/8/layout/radial5"/>
    <dgm:cxn modelId="{731982BA-4578-4E33-A5DF-D195711786EE}" type="presParOf" srcId="{D4F72466-AD82-4AEE-B920-9D3EAC9647C9}" destId="{A1BCC8AD-4431-441E-8849-950125950B6F}" srcOrd="1" destOrd="0" presId="urn:microsoft.com/office/officeart/2005/8/layout/radial5"/>
    <dgm:cxn modelId="{08E121CF-9239-4134-ABB5-46F745155196}" type="presParOf" srcId="{A1BCC8AD-4431-441E-8849-950125950B6F}" destId="{FE1950D3-818A-4E3C-88FC-5F807AAFE248}" srcOrd="0" destOrd="0" presId="urn:microsoft.com/office/officeart/2005/8/layout/radial5"/>
    <dgm:cxn modelId="{6BDF3CEE-DED1-415E-8D40-DCA8DD4228FA}" type="presParOf" srcId="{D4F72466-AD82-4AEE-B920-9D3EAC9647C9}" destId="{EFB7FCD0-5A45-46C0-97DD-A423C0AEA8A0}" srcOrd="2" destOrd="0" presId="urn:microsoft.com/office/officeart/2005/8/layout/radial5"/>
    <dgm:cxn modelId="{47DD800C-4962-4770-83F5-CBF21EE8C5A5}" type="presParOf" srcId="{D4F72466-AD82-4AEE-B920-9D3EAC9647C9}" destId="{BB96B336-5183-4511-A90D-F12EDA09CC57}" srcOrd="3" destOrd="0" presId="urn:microsoft.com/office/officeart/2005/8/layout/radial5"/>
    <dgm:cxn modelId="{23E17A89-0ED6-4818-A8E9-D4381A18F6D5}" type="presParOf" srcId="{BB96B336-5183-4511-A90D-F12EDA09CC57}" destId="{24E9C206-2920-4E84-9754-EEE96BFBFECF}" srcOrd="0" destOrd="0" presId="urn:microsoft.com/office/officeart/2005/8/layout/radial5"/>
    <dgm:cxn modelId="{11223B77-9693-48FC-8F78-BBD8C224089F}" type="presParOf" srcId="{D4F72466-AD82-4AEE-B920-9D3EAC9647C9}" destId="{7160812A-44A3-4BBE-BC0D-BC6C16FE13DB}" srcOrd="4" destOrd="0" presId="urn:microsoft.com/office/officeart/2005/8/layout/radial5"/>
    <dgm:cxn modelId="{2DFA3825-791A-4849-9409-E63AAC4EB008}" type="presParOf" srcId="{D4F72466-AD82-4AEE-B920-9D3EAC9647C9}" destId="{9A2C7469-B8A1-4860-BDD4-38EBCA263242}" srcOrd="5" destOrd="0" presId="urn:microsoft.com/office/officeart/2005/8/layout/radial5"/>
    <dgm:cxn modelId="{80570A2A-7963-4CE6-9B5C-EB60E14D8D6F}" type="presParOf" srcId="{9A2C7469-B8A1-4860-BDD4-38EBCA263242}" destId="{8CA092AE-1480-449A-92A9-98DB26BD4495}" srcOrd="0" destOrd="0" presId="urn:microsoft.com/office/officeart/2005/8/layout/radial5"/>
    <dgm:cxn modelId="{E3DA85C2-02ED-4BA9-9A5E-B2491051B750}" type="presParOf" srcId="{D4F72466-AD82-4AEE-B920-9D3EAC9647C9}" destId="{310EE952-FB0E-4E54-A60B-845B1AFDB97A}" srcOrd="6" destOrd="0" presId="urn:microsoft.com/office/officeart/2005/8/layout/radial5"/>
    <dgm:cxn modelId="{27F8BE3E-2EC8-479D-B4F8-A026AF5A1C74}" type="presParOf" srcId="{D4F72466-AD82-4AEE-B920-9D3EAC9647C9}" destId="{E84AFE5A-28AF-47E9-91AA-5C7EE452BE99}" srcOrd="7" destOrd="0" presId="urn:microsoft.com/office/officeart/2005/8/layout/radial5"/>
    <dgm:cxn modelId="{86E8F641-D1DE-4F7A-82CD-C05A56FCB3BE}" type="presParOf" srcId="{E84AFE5A-28AF-47E9-91AA-5C7EE452BE99}" destId="{E14E1B79-50E0-4228-A746-9F881B5919DD}" srcOrd="0" destOrd="0" presId="urn:microsoft.com/office/officeart/2005/8/layout/radial5"/>
    <dgm:cxn modelId="{EBD4FFC7-DDAA-430A-AFEE-06B250BF052E}"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19" minVer="http://schemas.openxmlformats.org/drawingml/2006/diagram"/>
    </a:ext>
  </dgm:extLst>
</dgm:dataModel>
</file>

<file path=xl/diagrams/data5.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C2895505-1169-4EA6-8240-243801A1720B}" type="presOf" srcId="{4382FDA4-6491-4A0D-AE06-5CDB9DF5A3CD}" destId="{E14E1B79-50E0-4228-A746-9F881B5919DD}" srcOrd="1" destOrd="0" presId="urn:microsoft.com/office/officeart/2005/8/layout/radial5"/>
    <dgm:cxn modelId="{CA244312-7962-4A92-9FEB-D1036F8B100A}" type="presOf" srcId="{2567671E-C0AB-4356-B975-2AB8B6B67433}" destId="{800C7AD7-517D-4191-8C87-51BF99A68CB7}" srcOrd="0" destOrd="0" presId="urn:microsoft.com/office/officeart/2005/8/layout/radial5"/>
    <dgm:cxn modelId="{A862F420-AAF6-41ED-A017-17C1C1872796}" type="presOf" srcId="{5FC0EB0B-EA3D-4F3D-A19B-1F746A2D162D}" destId="{310EE952-FB0E-4E54-A60B-845B1AFDB97A}" srcOrd="0" destOrd="0" presId="urn:microsoft.com/office/officeart/2005/8/layout/radial5"/>
    <dgm:cxn modelId="{CC377B3F-F38F-4BB1-B7A4-D5322C034E08}" type="presOf" srcId="{DDC92A7E-E5B0-4EB4-A82E-76EC8AA1EE24}" destId="{9A2C7469-B8A1-4860-BDD4-38EBCA263242}"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8FE3B047-33E3-4A11-8B6A-646BD9D026CF}" type="presOf" srcId="{A589FF00-442D-4C51-A6B0-4B858E3E1446}" destId="{FE1950D3-818A-4E3C-88FC-5F807AAFE248}" srcOrd="1" destOrd="0" presId="urn:microsoft.com/office/officeart/2005/8/layout/radial5"/>
    <dgm:cxn modelId="{7287726A-FB3E-4FFB-BA8C-D081109E6347}" type="presOf" srcId="{4382FDA4-6491-4A0D-AE06-5CDB9DF5A3CD}" destId="{E84AFE5A-28AF-47E9-91AA-5C7EE452BE99}" srcOrd="0" destOrd="0" presId="urn:microsoft.com/office/officeart/2005/8/layout/radial5"/>
    <dgm:cxn modelId="{9EAFE46A-B791-48F0-9C7E-AE33E5868042}" type="presOf" srcId="{59DC413F-8747-40EA-ADA2-8B6433267602}" destId="{BB96B336-5183-4511-A90D-F12EDA09CC57}"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34224952-F065-4985-9AD1-7689F9738BDB}" type="presOf" srcId="{30DA50C7-F963-4E9A-879C-90377B682B45}" destId="{32B07621-568E-47FA-B13D-803D0D525A70}" srcOrd="0" destOrd="0" presId="urn:microsoft.com/office/officeart/2005/8/layout/radial5"/>
    <dgm:cxn modelId="{A11DA97A-D5FC-40D2-9E95-A930617215C0}" type="presOf" srcId="{A589FF00-442D-4C51-A6B0-4B858E3E1446}" destId="{A1BCC8AD-4431-441E-8849-950125950B6F}" srcOrd="0" destOrd="0" presId="urn:microsoft.com/office/officeart/2005/8/layout/radial5"/>
    <dgm:cxn modelId="{C692BCAC-73C4-4FDF-B289-930333324988}" type="presOf" srcId="{88B3C3EE-CEF0-4E5B-BA7A-7DB8327ABC6B}" destId="{7160812A-44A3-4BBE-BC0D-BC6C16FE13DB}" srcOrd="0" destOrd="0" presId="urn:microsoft.com/office/officeart/2005/8/layout/radial5"/>
    <dgm:cxn modelId="{0B1FD7C0-595B-434D-BC22-26307FB7DC5C}" type="presOf" srcId="{87DF350A-ABA3-4981-8C7D-7605C741A8CA}" destId="{EFB7FCD0-5A45-46C0-97DD-A423C0AEA8A0}" srcOrd="0" destOrd="0" presId="urn:microsoft.com/office/officeart/2005/8/layout/radial5"/>
    <dgm:cxn modelId="{14EC75CF-BC4F-478C-8909-7BC3D67B1DD3}" type="presOf" srcId="{DA731987-2E93-4370-B1D6-969478DC4BFB}" destId="{D4F72466-AD82-4AEE-B920-9D3EAC9647C9}"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9E10D0D9-D611-4EBB-BD1B-67708317C768}" type="presOf" srcId="{DDC92A7E-E5B0-4EB4-A82E-76EC8AA1EE24}" destId="{8CA092AE-1480-449A-92A9-98DB26BD4495}" srcOrd="1" destOrd="0" presId="urn:microsoft.com/office/officeart/2005/8/layout/radial5"/>
    <dgm:cxn modelId="{80E873E5-BBCA-4890-8300-D436CBD24AF4}" type="presOf" srcId="{59DC413F-8747-40EA-ADA2-8B6433267602}" destId="{24E9C206-2920-4E84-9754-EEE96BFBFECF}" srcOrd="1" destOrd="0" presId="urn:microsoft.com/office/officeart/2005/8/layout/radial5"/>
    <dgm:cxn modelId="{7348ED75-04F7-46A7-939E-5EC2A191F548}" type="presParOf" srcId="{D4F72466-AD82-4AEE-B920-9D3EAC9647C9}" destId="{32B07621-568E-47FA-B13D-803D0D525A70}" srcOrd="0" destOrd="0" presId="urn:microsoft.com/office/officeart/2005/8/layout/radial5"/>
    <dgm:cxn modelId="{03CC4A6F-2ADA-402F-9C75-DC820B0BC170}" type="presParOf" srcId="{D4F72466-AD82-4AEE-B920-9D3EAC9647C9}" destId="{A1BCC8AD-4431-441E-8849-950125950B6F}" srcOrd="1" destOrd="0" presId="urn:microsoft.com/office/officeart/2005/8/layout/radial5"/>
    <dgm:cxn modelId="{DA038D08-8E30-4A86-B5B4-CCA6C1547A37}" type="presParOf" srcId="{A1BCC8AD-4431-441E-8849-950125950B6F}" destId="{FE1950D3-818A-4E3C-88FC-5F807AAFE248}" srcOrd="0" destOrd="0" presId="urn:microsoft.com/office/officeart/2005/8/layout/radial5"/>
    <dgm:cxn modelId="{B0A98D24-01AB-43B0-BE35-F8772EBC60DB}" type="presParOf" srcId="{D4F72466-AD82-4AEE-B920-9D3EAC9647C9}" destId="{EFB7FCD0-5A45-46C0-97DD-A423C0AEA8A0}" srcOrd="2" destOrd="0" presId="urn:microsoft.com/office/officeart/2005/8/layout/radial5"/>
    <dgm:cxn modelId="{A02A2E51-F4E7-45F5-AA39-556E67752DA0}" type="presParOf" srcId="{D4F72466-AD82-4AEE-B920-9D3EAC9647C9}" destId="{BB96B336-5183-4511-A90D-F12EDA09CC57}" srcOrd="3" destOrd="0" presId="urn:microsoft.com/office/officeart/2005/8/layout/radial5"/>
    <dgm:cxn modelId="{B2B5A64E-5764-4D8A-B8AF-37E24687BDAF}" type="presParOf" srcId="{BB96B336-5183-4511-A90D-F12EDA09CC57}" destId="{24E9C206-2920-4E84-9754-EEE96BFBFECF}" srcOrd="0" destOrd="0" presId="urn:microsoft.com/office/officeart/2005/8/layout/radial5"/>
    <dgm:cxn modelId="{98566C0C-0900-4573-B7B5-4001AF3C993C}" type="presParOf" srcId="{D4F72466-AD82-4AEE-B920-9D3EAC9647C9}" destId="{7160812A-44A3-4BBE-BC0D-BC6C16FE13DB}" srcOrd="4" destOrd="0" presId="urn:microsoft.com/office/officeart/2005/8/layout/radial5"/>
    <dgm:cxn modelId="{9C26B321-8C06-46D5-B860-E47083F6DCC7}" type="presParOf" srcId="{D4F72466-AD82-4AEE-B920-9D3EAC9647C9}" destId="{9A2C7469-B8A1-4860-BDD4-38EBCA263242}" srcOrd="5" destOrd="0" presId="urn:microsoft.com/office/officeart/2005/8/layout/radial5"/>
    <dgm:cxn modelId="{111B28B7-A50D-449F-9E22-70DF25E1E601}" type="presParOf" srcId="{9A2C7469-B8A1-4860-BDD4-38EBCA263242}" destId="{8CA092AE-1480-449A-92A9-98DB26BD4495}" srcOrd="0" destOrd="0" presId="urn:microsoft.com/office/officeart/2005/8/layout/radial5"/>
    <dgm:cxn modelId="{F8751776-245E-4789-871F-B5BF4FB9EEB5}" type="presParOf" srcId="{D4F72466-AD82-4AEE-B920-9D3EAC9647C9}" destId="{310EE952-FB0E-4E54-A60B-845B1AFDB97A}" srcOrd="6" destOrd="0" presId="urn:microsoft.com/office/officeart/2005/8/layout/radial5"/>
    <dgm:cxn modelId="{D01398A2-EC7D-4793-9B01-D3F25F8C6B07}" type="presParOf" srcId="{D4F72466-AD82-4AEE-B920-9D3EAC9647C9}" destId="{E84AFE5A-28AF-47E9-91AA-5C7EE452BE99}" srcOrd="7" destOrd="0" presId="urn:microsoft.com/office/officeart/2005/8/layout/radial5"/>
    <dgm:cxn modelId="{8D82EDCC-028C-48C5-9993-C56DAECD6A1F}" type="presParOf" srcId="{E84AFE5A-28AF-47E9-91AA-5C7EE452BE99}" destId="{E14E1B79-50E0-4228-A746-9F881B5919DD}" srcOrd="0" destOrd="0" presId="urn:microsoft.com/office/officeart/2005/8/layout/radial5"/>
    <dgm:cxn modelId="{BB32E0B5-0DF1-4F1B-AACE-E9F6F7EA1F94}"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6.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52491914-54B4-4F93-BE18-255178EEB602}" type="presOf" srcId="{DDC92A7E-E5B0-4EB4-A82E-76EC8AA1EE24}" destId="{9A2C7469-B8A1-4860-BDD4-38EBCA263242}" srcOrd="0" destOrd="0" presId="urn:microsoft.com/office/officeart/2005/8/layout/radial5"/>
    <dgm:cxn modelId="{8230DF1A-C330-4C8F-BC60-8E5657A2AF94}" type="presOf" srcId="{5FC0EB0B-EA3D-4F3D-A19B-1F746A2D162D}" destId="{310EE952-FB0E-4E54-A60B-845B1AFDB97A}" srcOrd="0" destOrd="0" presId="urn:microsoft.com/office/officeart/2005/8/layout/radial5"/>
    <dgm:cxn modelId="{71082038-6317-445E-8E7A-8B46CCB55851}" type="presOf" srcId="{A589FF00-442D-4C51-A6B0-4B858E3E1446}" destId="{A1BCC8AD-4431-441E-8849-950125950B6F}"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0389E64-91B9-4937-B228-AD840CE3E8F2}" srcId="{30DA50C7-F963-4E9A-879C-90377B682B45}" destId="{87DF350A-ABA3-4981-8C7D-7605C741A8CA}" srcOrd="0" destOrd="0" parTransId="{A589FF00-442D-4C51-A6B0-4B858E3E1446}" sibTransId="{F909D48A-201B-485E-A6F6-69D6FF684DDC}"/>
    <dgm:cxn modelId="{C7826C4F-29D3-4CE5-9084-9F927D697D4A}" type="presOf" srcId="{59DC413F-8747-40EA-ADA2-8B6433267602}" destId="{BB96B336-5183-4511-A90D-F12EDA09CC57}"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294BDA71-97BC-41FD-A472-A03CB79A855A}" type="presOf" srcId="{87DF350A-ABA3-4981-8C7D-7605C741A8CA}" destId="{EFB7FCD0-5A45-46C0-97DD-A423C0AEA8A0}" srcOrd="0" destOrd="0" presId="urn:microsoft.com/office/officeart/2005/8/layout/radial5"/>
    <dgm:cxn modelId="{67DF4979-27DC-4FF5-AE25-46508B8F2CF6}" type="presOf" srcId="{A589FF00-442D-4C51-A6B0-4B858E3E1446}" destId="{FE1950D3-818A-4E3C-88FC-5F807AAFE248}" srcOrd="1" destOrd="0" presId="urn:microsoft.com/office/officeart/2005/8/layout/radial5"/>
    <dgm:cxn modelId="{2F73F995-AB46-46AE-91DA-A37882D65CB2}" type="presOf" srcId="{DA731987-2E93-4370-B1D6-969478DC4BFB}" destId="{D4F72466-AD82-4AEE-B920-9D3EAC9647C9}" srcOrd="0" destOrd="0" presId="urn:microsoft.com/office/officeart/2005/8/layout/radial5"/>
    <dgm:cxn modelId="{9853C59A-EF55-4CB8-A9CB-FCF53AD7BB67}" type="presOf" srcId="{4382FDA4-6491-4A0D-AE06-5CDB9DF5A3CD}" destId="{E14E1B79-50E0-4228-A746-9F881B5919DD}" srcOrd="1" destOrd="0" presId="urn:microsoft.com/office/officeart/2005/8/layout/radial5"/>
    <dgm:cxn modelId="{FE819FA2-58A7-425B-A412-D7965C85E866}" type="presOf" srcId="{30DA50C7-F963-4E9A-879C-90377B682B45}" destId="{32B07621-568E-47FA-B13D-803D0D525A70}" srcOrd="0" destOrd="0" presId="urn:microsoft.com/office/officeart/2005/8/layout/radial5"/>
    <dgm:cxn modelId="{F63652BC-DB3F-4DC6-9DB4-C8F54CF3E491}" type="presOf" srcId="{2567671E-C0AB-4356-B975-2AB8B6B67433}" destId="{800C7AD7-517D-4191-8C87-51BF99A68CB7}" srcOrd="0" destOrd="0" presId="urn:microsoft.com/office/officeart/2005/8/layout/radial5"/>
    <dgm:cxn modelId="{51F43FBD-5C32-41D4-8FAA-895A1F7D6312}" type="presOf" srcId="{88B3C3EE-CEF0-4E5B-BA7A-7DB8327ABC6B}" destId="{7160812A-44A3-4BBE-BC0D-BC6C16FE13DB}" srcOrd="0" destOrd="0" presId="urn:microsoft.com/office/officeart/2005/8/layout/radial5"/>
    <dgm:cxn modelId="{C9C1C1CA-76B4-47D4-8906-0E14B21ED8FF}" type="presOf" srcId="{4382FDA4-6491-4A0D-AE06-5CDB9DF5A3CD}" destId="{E84AFE5A-28AF-47E9-91AA-5C7EE452BE99}"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2343CAED-E9D7-43B1-9CAF-13DD367366A4}" type="presOf" srcId="{59DC413F-8747-40EA-ADA2-8B6433267602}" destId="{24E9C206-2920-4E84-9754-EEE96BFBFECF}" srcOrd="1" destOrd="0" presId="urn:microsoft.com/office/officeart/2005/8/layout/radial5"/>
    <dgm:cxn modelId="{21F250FC-99C3-41BA-8D7B-8BF470DDB791}" type="presOf" srcId="{DDC92A7E-E5B0-4EB4-A82E-76EC8AA1EE24}" destId="{8CA092AE-1480-449A-92A9-98DB26BD4495}" srcOrd="1" destOrd="0" presId="urn:microsoft.com/office/officeart/2005/8/layout/radial5"/>
    <dgm:cxn modelId="{D6037681-3940-4166-A037-BEE1B4917A6D}" type="presParOf" srcId="{D4F72466-AD82-4AEE-B920-9D3EAC9647C9}" destId="{32B07621-568E-47FA-B13D-803D0D525A70}" srcOrd="0" destOrd="0" presId="urn:microsoft.com/office/officeart/2005/8/layout/radial5"/>
    <dgm:cxn modelId="{30976D15-F8B9-4EA8-9146-E0073021D199}" type="presParOf" srcId="{D4F72466-AD82-4AEE-B920-9D3EAC9647C9}" destId="{A1BCC8AD-4431-441E-8849-950125950B6F}" srcOrd="1" destOrd="0" presId="urn:microsoft.com/office/officeart/2005/8/layout/radial5"/>
    <dgm:cxn modelId="{175E939C-213D-4588-B2CB-72C806BABDBB}" type="presParOf" srcId="{A1BCC8AD-4431-441E-8849-950125950B6F}" destId="{FE1950D3-818A-4E3C-88FC-5F807AAFE248}" srcOrd="0" destOrd="0" presId="urn:microsoft.com/office/officeart/2005/8/layout/radial5"/>
    <dgm:cxn modelId="{98199A17-6E71-430B-A9EC-D1749875B365}" type="presParOf" srcId="{D4F72466-AD82-4AEE-B920-9D3EAC9647C9}" destId="{EFB7FCD0-5A45-46C0-97DD-A423C0AEA8A0}" srcOrd="2" destOrd="0" presId="urn:microsoft.com/office/officeart/2005/8/layout/radial5"/>
    <dgm:cxn modelId="{5B17E0E7-B550-4C49-98E0-25E23A802ABE}" type="presParOf" srcId="{D4F72466-AD82-4AEE-B920-9D3EAC9647C9}" destId="{BB96B336-5183-4511-A90D-F12EDA09CC57}" srcOrd="3" destOrd="0" presId="urn:microsoft.com/office/officeart/2005/8/layout/radial5"/>
    <dgm:cxn modelId="{3E4ACC79-148E-4F87-941A-14F229047BFC}" type="presParOf" srcId="{BB96B336-5183-4511-A90D-F12EDA09CC57}" destId="{24E9C206-2920-4E84-9754-EEE96BFBFECF}" srcOrd="0" destOrd="0" presId="urn:microsoft.com/office/officeart/2005/8/layout/radial5"/>
    <dgm:cxn modelId="{BA1D2208-561D-408A-B5D6-460CF71F13B6}" type="presParOf" srcId="{D4F72466-AD82-4AEE-B920-9D3EAC9647C9}" destId="{7160812A-44A3-4BBE-BC0D-BC6C16FE13DB}" srcOrd="4" destOrd="0" presId="urn:microsoft.com/office/officeart/2005/8/layout/radial5"/>
    <dgm:cxn modelId="{011B11A6-B1F9-4914-BE58-CD22A03BC1EE}" type="presParOf" srcId="{D4F72466-AD82-4AEE-B920-9D3EAC9647C9}" destId="{9A2C7469-B8A1-4860-BDD4-38EBCA263242}" srcOrd="5" destOrd="0" presId="urn:microsoft.com/office/officeart/2005/8/layout/radial5"/>
    <dgm:cxn modelId="{65B9363D-A4CC-4E94-B11E-272D9146386F}" type="presParOf" srcId="{9A2C7469-B8A1-4860-BDD4-38EBCA263242}" destId="{8CA092AE-1480-449A-92A9-98DB26BD4495}" srcOrd="0" destOrd="0" presId="urn:microsoft.com/office/officeart/2005/8/layout/radial5"/>
    <dgm:cxn modelId="{8F482045-9507-4D94-B14C-2798F485584E}" type="presParOf" srcId="{D4F72466-AD82-4AEE-B920-9D3EAC9647C9}" destId="{310EE952-FB0E-4E54-A60B-845B1AFDB97A}" srcOrd="6" destOrd="0" presId="urn:microsoft.com/office/officeart/2005/8/layout/radial5"/>
    <dgm:cxn modelId="{A24AFD70-7D82-425B-8663-60E0F49036EF}" type="presParOf" srcId="{D4F72466-AD82-4AEE-B920-9D3EAC9647C9}" destId="{E84AFE5A-28AF-47E9-91AA-5C7EE452BE99}" srcOrd="7" destOrd="0" presId="urn:microsoft.com/office/officeart/2005/8/layout/radial5"/>
    <dgm:cxn modelId="{B1AC345C-284F-445D-9BE8-3A2CEBF79988}" type="presParOf" srcId="{E84AFE5A-28AF-47E9-91AA-5C7EE452BE99}" destId="{E14E1B79-50E0-4228-A746-9F881B5919DD}" srcOrd="0" destOrd="0" presId="urn:microsoft.com/office/officeart/2005/8/layout/radial5"/>
    <dgm:cxn modelId="{E6C55F8E-6224-4FA5-BEDB-AF52AD574471}"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1" minVer="http://schemas.openxmlformats.org/drawingml/2006/diagram"/>
    </a:ext>
  </dgm:extLst>
</dgm:dataModel>
</file>

<file path=xl/diagrams/data7.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E1E50B15-FE77-40D3-A65B-3236E9A267FF}" type="presOf" srcId="{DA731987-2E93-4370-B1D6-969478DC4BFB}" destId="{D4F72466-AD82-4AEE-B920-9D3EAC9647C9}" srcOrd="0" destOrd="0" presId="urn:microsoft.com/office/officeart/2005/8/layout/radial5"/>
    <dgm:cxn modelId="{D039BF3D-5B74-408E-9701-B445B4559ED6}" type="presOf" srcId="{A589FF00-442D-4C51-A6B0-4B858E3E1446}" destId="{FE1950D3-818A-4E3C-88FC-5F807AAFE248}" srcOrd="1"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057CFB41-41A4-447C-AC8A-E9B985D16948}" type="presOf" srcId="{30DA50C7-F963-4E9A-879C-90377B682B45}" destId="{32B07621-568E-47FA-B13D-803D0D525A70}" srcOrd="0" destOrd="0" presId="urn:microsoft.com/office/officeart/2005/8/layout/radial5"/>
    <dgm:cxn modelId="{F0389E64-91B9-4937-B228-AD840CE3E8F2}" srcId="{30DA50C7-F963-4E9A-879C-90377B682B45}" destId="{87DF350A-ABA3-4981-8C7D-7605C741A8CA}" srcOrd="0" destOrd="0" parTransId="{A589FF00-442D-4C51-A6B0-4B858E3E1446}" sibTransId="{F909D48A-201B-485E-A6F6-69D6FF684DDC}"/>
    <dgm:cxn modelId="{631B9071-D652-4033-A2D7-D5DC7B77E4DC}" srcId="{30DA50C7-F963-4E9A-879C-90377B682B45}" destId="{5FC0EB0B-EA3D-4F3D-A19B-1F746A2D162D}" srcOrd="2" destOrd="0" parTransId="{DDC92A7E-E5B0-4EB4-A82E-76EC8AA1EE24}" sibTransId="{0B987175-EB1F-4E57-882F-15C9FAEAF1DC}"/>
    <dgm:cxn modelId="{BB05DC58-C968-42FB-8F59-C0B93D95D7A3}" type="presOf" srcId="{2567671E-C0AB-4356-B975-2AB8B6B67433}" destId="{800C7AD7-517D-4191-8C87-51BF99A68CB7}" srcOrd="0" destOrd="0" presId="urn:microsoft.com/office/officeart/2005/8/layout/radial5"/>
    <dgm:cxn modelId="{0CAE7B85-2844-456E-BFE7-EC1F99BB0165}" type="presOf" srcId="{4382FDA4-6491-4A0D-AE06-5CDB9DF5A3CD}" destId="{E14E1B79-50E0-4228-A746-9F881B5919DD}" srcOrd="1" destOrd="0" presId="urn:microsoft.com/office/officeart/2005/8/layout/radial5"/>
    <dgm:cxn modelId="{8EEBFE89-0679-45BD-8D73-941D3AFA2CF9}" type="presOf" srcId="{88B3C3EE-CEF0-4E5B-BA7A-7DB8327ABC6B}" destId="{7160812A-44A3-4BBE-BC0D-BC6C16FE13DB}" srcOrd="0" destOrd="0" presId="urn:microsoft.com/office/officeart/2005/8/layout/radial5"/>
    <dgm:cxn modelId="{198BD9A2-FD4D-48E6-A4FC-A61654936D1C}" type="presOf" srcId="{DDC92A7E-E5B0-4EB4-A82E-76EC8AA1EE24}" destId="{8CA092AE-1480-449A-92A9-98DB26BD4495}" srcOrd="1" destOrd="0" presId="urn:microsoft.com/office/officeart/2005/8/layout/radial5"/>
    <dgm:cxn modelId="{0C297DAE-2C36-4262-9808-D69338EAFB33}" type="presOf" srcId="{A589FF00-442D-4C51-A6B0-4B858E3E1446}" destId="{A1BCC8AD-4431-441E-8849-950125950B6F}" srcOrd="0" destOrd="0" presId="urn:microsoft.com/office/officeart/2005/8/layout/radial5"/>
    <dgm:cxn modelId="{95ACB7CD-6CB7-4FF2-95F8-FAF3B32ADF95}" type="presOf" srcId="{87DF350A-ABA3-4981-8C7D-7605C741A8CA}" destId="{EFB7FCD0-5A45-46C0-97DD-A423C0AEA8A0}" srcOrd="0" destOrd="0" presId="urn:microsoft.com/office/officeart/2005/8/layout/radial5"/>
    <dgm:cxn modelId="{EE210DD1-6AAA-4CF5-A822-5B9306CE3EE8}" type="presOf" srcId="{4382FDA4-6491-4A0D-AE06-5CDB9DF5A3CD}" destId="{E84AFE5A-28AF-47E9-91AA-5C7EE452BE99}"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38FE0ADA-A311-49F4-923A-50F6CAFAC5E8}" type="presOf" srcId="{DDC92A7E-E5B0-4EB4-A82E-76EC8AA1EE24}" destId="{9A2C7469-B8A1-4860-BDD4-38EBCA263242}" srcOrd="0" destOrd="0" presId="urn:microsoft.com/office/officeart/2005/8/layout/radial5"/>
    <dgm:cxn modelId="{DD8D5BE0-BCD9-4697-8C61-7A1751762CA7}" type="presOf" srcId="{59DC413F-8747-40EA-ADA2-8B6433267602}" destId="{BB96B336-5183-4511-A90D-F12EDA09CC57}" srcOrd="0" destOrd="0" presId="urn:microsoft.com/office/officeart/2005/8/layout/radial5"/>
    <dgm:cxn modelId="{B5F452E8-5ABF-4E10-8AB6-0E5BB11664D4}" type="presOf" srcId="{59DC413F-8747-40EA-ADA2-8B6433267602}" destId="{24E9C206-2920-4E84-9754-EEE96BFBFECF}" srcOrd="1" destOrd="0" presId="urn:microsoft.com/office/officeart/2005/8/layout/radial5"/>
    <dgm:cxn modelId="{3ADC33F9-6A32-46A6-85F6-C1F42B7DC452}" type="presOf" srcId="{5FC0EB0B-EA3D-4F3D-A19B-1F746A2D162D}" destId="{310EE952-FB0E-4E54-A60B-845B1AFDB97A}" srcOrd="0" destOrd="0" presId="urn:microsoft.com/office/officeart/2005/8/layout/radial5"/>
    <dgm:cxn modelId="{46B50CC1-78D4-415E-9991-8BB58AF51F30}" type="presParOf" srcId="{D4F72466-AD82-4AEE-B920-9D3EAC9647C9}" destId="{32B07621-568E-47FA-B13D-803D0D525A70}" srcOrd="0" destOrd="0" presId="urn:microsoft.com/office/officeart/2005/8/layout/radial5"/>
    <dgm:cxn modelId="{96298630-E6A7-4E0A-8253-B337A4C21AE1}" type="presParOf" srcId="{D4F72466-AD82-4AEE-B920-9D3EAC9647C9}" destId="{A1BCC8AD-4431-441E-8849-950125950B6F}" srcOrd="1" destOrd="0" presId="urn:microsoft.com/office/officeart/2005/8/layout/radial5"/>
    <dgm:cxn modelId="{B6E0827D-9583-49E3-8F57-6C5852F1BFD9}" type="presParOf" srcId="{A1BCC8AD-4431-441E-8849-950125950B6F}" destId="{FE1950D3-818A-4E3C-88FC-5F807AAFE248}" srcOrd="0" destOrd="0" presId="urn:microsoft.com/office/officeart/2005/8/layout/radial5"/>
    <dgm:cxn modelId="{16BAAF8C-99CE-422C-9EAF-6946238F5E97}" type="presParOf" srcId="{D4F72466-AD82-4AEE-B920-9D3EAC9647C9}" destId="{EFB7FCD0-5A45-46C0-97DD-A423C0AEA8A0}" srcOrd="2" destOrd="0" presId="urn:microsoft.com/office/officeart/2005/8/layout/radial5"/>
    <dgm:cxn modelId="{BF94A344-02C5-4BB1-8B97-AE7EF6F589E4}" type="presParOf" srcId="{D4F72466-AD82-4AEE-B920-9D3EAC9647C9}" destId="{BB96B336-5183-4511-A90D-F12EDA09CC57}" srcOrd="3" destOrd="0" presId="urn:microsoft.com/office/officeart/2005/8/layout/radial5"/>
    <dgm:cxn modelId="{842B9D5D-A088-45A6-B48B-DAA3077BE7FD}" type="presParOf" srcId="{BB96B336-5183-4511-A90D-F12EDA09CC57}" destId="{24E9C206-2920-4E84-9754-EEE96BFBFECF}" srcOrd="0" destOrd="0" presId="urn:microsoft.com/office/officeart/2005/8/layout/radial5"/>
    <dgm:cxn modelId="{DF3AE8BA-35D3-433D-9EC3-151936553FA6}" type="presParOf" srcId="{D4F72466-AD82-4AEE-B920-9D3EAC9647C9}" destId="{7160812A-44A3-4BBE-BC0D-BC6C16FE13DB}" srcOrd="4" destOrd="0" presId="urn:microsoft.com/office/officeart/2005/8/layout/radial5"/>
    <dgm:cxn modelId="{C70E0C3F-2B6F-4940-9ECD-064300669870}" type="presParOf" srcId="{D4F72466-AD82-4AEE-B920-9D3EAC9647C9}" destId="{9A2C7469-B8A1-4860-BDD4-38EBCA263242}" srcOrd="5" destOrd="0" presId="urn:microsoft.com/office/officeart/2005/8/layout/radial5"/>
    <dgm:cxn modelId="{F1D18B18-7892-4AB6-94B1-D44279EF333A}" type="presParOf" srcId="{9A2C7469-B8A1-4860-BDD4-38EBCA263242}" destId="{8CA092AE-1480-449A-92A9-98DB26BD4495}" srcOrd="0" destOrd="0" presId="urn:microsoft.com/office/officeart/2005/8/layout/radial5"/>
    <dgm:cxn modelId="{93FE6143-8F5B-4864-A52E-8734CAC3D455}" type="presParOf" srcId="{D4F72466-AD82-4AEE-B920-9D3EAC9647C9}" destId="{310EE952-FB0E-4E54-A60B-845B1AFDB97A}" srcOrd="6" destOrd="0" presId="urn:microsoft.com/office/officeart/2005/8/layout/radial5"/>
    <dgm:cxn modelId="{E56470C9-C2A6-4C8E-8853-8CE68D2E0344}" type="presParOf" srcId="{D4F72466-AD82-4AEE-B920-9D3EAC9647C9}" destId="{E84AFE5A-28AF-47E9-91AA-5C7EE452BE99}" srcOrd="7" destOrd="0" presId="urn:microsoft.com/office/officeart/2005/8/layout/radial5"/>
    <dgm:cxn modelId="{F156E611-7321-487A-A139-27EEE6BA9790}" type="presParOf" srcId="{E84AFE5A-28AF-47E9-91AA-5C7EE452BE99}" destId="{E14E1B79-50E0-4228-A746-9F881B5919DD}" srcOrd="0" destOrd="0" presId="urn:microsoft.com/office/officeart/2005/8/layout/radial5"/>
    <dgm:cxn modelId="{CDBCF1DB-FEA5-4511-AD94-24AAC2C3E06D}"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19" minVer="http://schemas.openxmlformats.org/drawingml/2006/diagram"/>
    </a:ext>
  </dgm:extLst>
</dgm:dataModel>
</file>

<file path=xl/diagrams/data8.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05053D0B-C77E-48FC-B1AE-ED434C210BE2}" type="presOf" srcId="{30DA50C7-F963-4E9A-879C-90377B682B45}" destId="{32B07621-568E-47FA-B13D-803D0D525A70}" srcOrd="0" destOrd="0" presId="urn:microsoft.com/office/officeart/2005/8/layout/radial5"/>
    <dgm:cxn modelId="{A5F99421-F3B5-4556-8023-B6C39A4B8789}" type="presOf" srcId="{2567671E-C0AB-4356-B975-2AB8B6B67433}" destId="{800C7AD7-517D-4191-8C87-51BF99A68CB7}" srcOrd="0" destOrd="0" presId="urn:microsoft.com/office/officeart/2005/8/layout/radial5"/>
    <dgm:cxn modelId="{DC0D5334-35A5-4A8E-9A44-552951F2360B}" type="presOf" srcId="{59DC413F-8747-40EA-ADA2-8B6433267602}" destId="{24E9C206-2920-4E84-9754-EEE96BFBFECF}" srcOrd="1" destOrd="0" presId="urn:microsoft.com/office/officeart/2005/8/layout/radial5"/>
    <dgm:cxn modelId="{B0D9A037-E55F-4387-BF17-17D2CA8F790D}" type="presOf" srcId="{87DF350A-ABA3-4981-8C7D-7605C741A8CA}" destId="{EFB7FCD0-5A45-46C0-97DD-A423C0AEA8A0}"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FBF7A45D-032A-4DA2-B6E6-5E018B8D348B}" type="presOf" srcId="{4382FDA4-6491-4A0D-AE06-5CDB9DF5A3CD}" destId="{E84AFE5A-28AF-47E9-91AA-5C7EE452BE99}" srcOrd="0" destOrd="0" presId="urn:microsoft.com/office/officeart/2005/8/layout/radial5"/>
    <dgm:cxn modelId="{8AAA3143-60E6-4B9F-81CA-C1E4907B1FC1}" type="presOf" srcId="{5FC0EB0B-EA3D-4F3D-A19B-1F746A2D162D}" destId="{310EE952-FB0E-4E54-A60B-845B1AFDB97A}" srcOrd="0" destOrd="0" presId="urn:microsoft.com/office/officeart/2005/8/layout/radial5"/>
    <dgm:cxn modelId="{D5E85364-A16C-4B03-8D7C-CA268F1F676E}" type="presOf" srcId="{59DC413F-8747-40EA-ADA2-8B6433267602}" destId="{BB96B336-5183-4511-A90D-F12EDA09CC57}" srcOrd="0" destOrd="0" presId="urn:microsoft.com/office/officeart/2005/8/layout/radial5"/>
    <dgm:cxn modelId="{F0389E64-91B9-4937-B228-AD840CE3E8F2}" srcId="{30DA50C7-F963-4E9A-879C-90377B682B45}" destId="{87DF350A-ABA3-4981-8C7D-7605C741A8CA}" srcOrd="0" destOrd="0" parTransId="{A589FF00-442D-4C51-A6B0-4B858E3E1446}" sibTransId="{F909D48A-201B-485E-A6F6-69D6FF684DDC}"/>
    <dgm:cxn modelId="{48A7E146-6600-413C-B2DA-117C30DEF5F1}" type="presOf" srcId="{A589FF00-442D-4C51-A6B0-4B858E3E1446}" destId="{A1BCC8AD-4431-441E-8849-950125950B6F}"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6000B076-B465-4BF5-9212-571898410429}" type="presOf" srcId="{DDC92A7E-E5B0-4EB4-A82E-76EC8AA1EE24}" destId="{8CA092AE-1480-449A-92A9-98DB26BD4495}" srcOrd="1" destOrd="0" presId="urn:microsoft.com/office/officeart/2005/8/layout/radial5"/>
    <dgm:cxn modelId="{AFA9C778-8AE9-496B-87E7-F39D1BC525A6}" type="presOf" srcId="{A589FF00-442D-4C51-A6B0-4B858E3E1446}" destId="{FE1950D3-818A-4E3C-88FC-5F807AAFE248}" srcOrd="1" destOrd="0" presId="urn:microsoft.com/office/officeart/2005/8/layout/radial5"/>
    <dgm:cxn modelId="{D59D6F5A-03EC-4813-BD92-864C28909542}" type="presOf" srcId="{88B3C3EE-CEF0-4E5B-BA7A-7DB8327ABC6B}" destId="{7160812A-44A3-4BBE-BC0D-BC6C16FE13DB}" srcOrd="0" destOrd="0" presId="urn:microsoft.com/office/officeart/2005/8/layout/radial5"/>
    <dgm:cxn modelId="{DD331D89-B38F-4028-AE6C-3BBB3C732B94}" type="presOf" srcId="{DA731987-2E93-4370-B1D6-969478DC4BFB}" destId="{D4F72466-AD82-4AEE-B920-9D3EAC9647C9}" srcOrd="0" destOrd="0" presId="urn:microsoft.com/office/officeart/2005/8/layout/radial5"/>
    <dgm:cxn modelId="{CD9AF698-B14E-44C3-B55D-59A7DFAEB05F}" type="presOf" srcId="{4382FDA4-6491-4A0D-AE06-5CDB9DF5A3CD}" destId="{E14E1B79-50E0-4228-A746-9F881B5919DD}" srcOrd="1" destOrd="0" presId="urn:microsoft.com/office/officeart/2005/8/layout/radial5"/>
    <dgm:cxn modelId="{36189A9D-B6A7-465F-A440-87CA88ADD4F7}" type="presOf" srcId="{DDC92A7E-E5B0-4EB4-A82E-76EC8AA1EE24}" destId="{9A2C7469-B8A1-4860-BDD4-38EBCA263242}"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33645B70-D57A-4AEA-B680-87906C7696A4}" type="presParOf" srcId="{D4F72466-AD82-4AEE-B920-9D3EAC9647C9}" destId="{32B07621-568E-47FA-B13D-803D0D525A70}" srcOrd="0" destOrd="0" presId="urn:microsoft.com/office/officeart/2005/8/layout/radial5"/>
    <dgm:cxn modelId="{9C1FFB01-0400-42F7-AE4D-C34040B0869F}" type="presParOf" srcId="{D4F72466-AD82-4AEE-B920-9D3EAC9647C9}" destId="{A1BCC8AD-4431-441E-8849-950125950B6F}" srcOrd="1" destOrd="0" presId="urn:microsoft.com/office/officeart/2005/8/layout/radial5"/>
    <dgm:cxn modelId="{755A3A78-0248-480F-A347-198F7049D31B}" type="presParOf" srcId="{A1BCC8AD-4431-441E-8849-950125950B6F}" destId="{FE1950D3-818A-4E3C-88FC-5F807AAFE248}" srcOrd="0" destOrd="0" presId="urn:microsoft.com/office/officeart/2005/8/layout/radial5"/>
    <dgm:cxn modelId="{35A0AE27-2815-4C76-8E6E-A3366B888FA6}" type="presParOf" srcId="{D4F72466-AD82-4AEE-B920-9D3EAC9647C9}" destId="{EFB7FCD0-5A45-46C0-97DD-A423C0AEA8A0}" srcOrd="2" destOrd="0" presId="urn:microsoft.com/office/officeart/2005/8/layout/radial5"/>
    <dgm:cxn modelId="{A4EABAD5-6AEE-4FC4-AA28-E6389186DE90}" type="presParOf" srcId="{D4F72466-AD82-4AEE-B920-9D3EAC9647C9}" destId="{BB96B336-5183-4511-A90D-F12EDA09CC57}" srcOrd="3" destOrd="0" presId="urn:microsoft.com/office/officeart/2005/8/layout/radial5"/>
    <dgm:cxn modelId="{2311120D-50F2-45EB-95C1-2D72A04A8BDA}" type="presParOf" srcId="{BB96B336-5183-4511-A90D-F12EDA09CC57}" destId="{24E9C206-2920-4E84-9754-EEE96BFBFECF}" srcOrd="0" destOrd="0" presId="urn:microsoft.com/office/officeart/2005/8/layout/radial5"/>
    <dgm:cxn modelId="{AFBC0ECD-F3B0-448F-91F7-4380507C30BA}" type="presParOf" srcId="{D4F72466-AD82-4AEE-B920-9D3EAC9647C9}" destId="{7160812A-44A3-4BBE-BC0D-BC6C16FE13DB}" srcOrd="4" destOrd="0" presId="urn:microsoft.com/office/officeart/2005/8/layout/radial5"/>
    <dgm:cxn modelId="{E94CCB7E-BF83-40CE-8294-C470BC26071C}" type="presParOf" srcId="{D4F72466-AD82-4AEE-B920-9D3EAC9647C9}" destId="{9A2C7469-B8A1-4860-BDD4-38EBCA263242}" srcOrd="5" destOrd="0" presId="urn:microsoft.com/office/officeart/2005/8/layout/radial5"/>
    <dgm:cxn modelId="{DB0E888C-9A19-4365-B310-5BA6BD0377C4}" type="presParOf" srcId="{9A2C7469-B8A1-4860-BDD4-38EBCA263242}" destId="{8CA092AE-1480-449A-92A9-98DB26BD4495}" srcOrd="0" destOrd="0" presId="urn:microsoft.com/office/officeart/2005/8/layout/radial5"/>
    <dgm:cxn modelId="{9BD1F08D-9F34-4009-BAE0-12BA1A9050CD}" type="presParOf" srcId="{D4F72466-AD82-4AEE-B920-9D3EAC9647C9}" destId="{310EE952-FB0E-4E54-A60B-845B1AFDB97A}" srcOrd="6" destOrd="0" presId="urn:microsoft.com/office/officeart/2005/8/layout/radial5"/>
    <dgm:cxn modelId="{DBC7C2D4-6BD6-4233-827C-A4529A4E8C96}" type="presParOf" srcId="{D4F72466-AD82-4AEE-B920-9D3EAC9647C9}" destId="{E84AFE5A-28AF-47E9-91AA-5C7EE452BE99}" srcOrd="7" destOrd="0" presId="urn:microsoft.com/office/officeart/2005/8/layout/radial5"/>
    <dgm:cxn modelId="{64186198-3579-4086-A4BE-165FD01EF2C4}" type="presParOf" srcId="{E84AFE5A-28AF-47E9-91AA-5C7EE452BE99}" destId="{E14E1B79-50E0-4228-A746-9F881B5919DD}" srcOrd="0" destOrd="0" presId="urn:microsoft.com/office/officeart/2005/8/layout/radial5"/>
    <dgm:cxn modelId="{ECD246FC-3F55-46FB-89CB-D3B4048A504F}"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ata9.xml><?xml version="1.0" encoding="utf-8"?>
<dgm:dataModel xmlns:dgm="http://schemas.openxmlformats.org/drawingml/2006/diagram" xmlns:a="http://schemas.openxmlformats.org/drawingml/2006/main">
  <dgm:ptLst>
    <dgm:pt modelId="{DA731987-2E93-4370-B1D6-969478DC4BFB}" type="doc">
      <dgm:prSet loTypeId="urn:microsoft.com/office/officeart/2005/8/layout/radial5" loCatId="relationship" qsTypeId="urn:microsoft.com/office/officeart/2005/8/quickstyle/simple1" qsCatId="simple" csTypeId="urn:microsoft.com/office/officeart/2005/8/colors/colorful5" csCatId="colorful" phldr="1"/>
      <dgm:spPr/>
      <dgm:t>
        <a:bodyPr/>
        <a:lstStyle/>
        <a:p>
          <a:endParaRPr lang="fr-FR"/>
        </a:p>
      </dgm:t>
    </dgm:pt>
    <dgm:pt modelId="{30DA50C7-F963-4E9A-879C-90377B682B45}">
      <dgm:prSet phldrT="[Texte]" custT="1"/>
      <dgm:spPr>
        <a:solidFill>
          <a:schemeClr val="accent4">
            <a:lumMod val="60000"/>
            <a:lumOff val="40000"/>
          </a:schemeClr>
        </a:solidFill>
      </dgm:spPr>
      <dgm:t>
        <a:bodyPr/>
        <a:lstStyle/>
        <a:p>
          <a:r>
            <a:rPr lang="fr-FR" sz="1600" b="0" dirty="0">
              <a:solidFill>
                <a:sysClr val="windowText" lastClr="000000"/>
              </a:solidFill>
            </a:rPr>
            <a:t>Evaluer ma démarche d'ancrage local</a:t>
          </a:r>
        </a:p>
      </dgm:t>
    </dgm:pt>
    <dgm:pt modelId="{F684EEFD-69AF-4902-8858-BA93BFCC1429}" type="parTrans" cxnId="{E44614D9-E4FB-48EF-889A-1D4B0966AAF0}">
      <dgm:prSet/>
      <dgm:spPr/>
      <dgm:t>
        <a:bodyPr/>
        <a:lstStyle/>
        <a:p>
          <a:endParaRPr lang="fr-FR" sz="2000" b="1"/>
        </a:p>
      </dgm:t>
    </dgm:pt>
    <dgm:pt modelId="{2B69A717-2B16-481D-A4C1-E05770A6F464}" type="sibTrans" cxnId="{E44614D9-E4FB-48EF-889A-1D4B0966AAF0}">
      <dgm:prSet/>
      <dgm:spPr/>
      <dgm:t>
        <a:bodyPr/>
        <a:lstStyle/>
        <a:p>
          <a:endParaRPr lang="fr-FR" sz="2000" b="1"/>
        </a:p>
      </dgm:t>
    </dgm:pt>
    <dgm:pt modelId="{87DF350A-ABA3-4981-8C7D-7605C741A8CA}">
      <dgm:prSet phldrT="[Texte]" custT="1"/>
      <dgm:spPr>
        <a:solidFill>
          <a:schemeClr val="accent5">
            <a:lumMod val="60000"/>
            <a:lumOff val="40000"/>
          </a:schemeClr>
        </a:solidFill>
      </dgm:spPr>
      <dgm:t>
        <a:bodyPr/>
        <a:lstStyle/>
        <a:p>
          <a:r>
            <a:rPr lang="fr-FR" sz="1600" b="0" u="sng" dirty="0">
              <a:solidFill>
                <a:sysClr val="windowText" lastClr="000000"/>
              </a:solidFill>
            </a:rPr>
            <a:t>Axe 1 </a:t>
          </a:r>
        </a:p>
        <a:p>
          <a:r>
            <a:rPr lang="fr-FR" sz="1600" b="0">
              <a:solidFill>
                <a:sysClr val="windowText" lastClr="000000"/>
              </a:solidFill>
            </a:rPr>
            <a:t>Stratégies d'innovation et de marché</a:t>
          </a:r>
          <a:endParaRPr lang="fr-FR" sz="1600" b="0" dirty="0">
            <a:solidFill>
              <a:sysClr val="windowText" lastClr="000000"/>
            </a:solidFill>
          </a:endParaRPr>
        </a:p>
      </dgm:t>
    </dgm:pt>
    <dgm:pt modelId="{A589FF00-442D-4C51-A6B0-4B858E3E1446}" type="parTrans" cxnId="{F0389E64-91B9-4937-B228-AD840CE3E8F2}">
      <dgm:prSet custT="1"/>
      <dgm:spPr>
        <a:solidFill>
          <a:schemeClr val="accent5">
            <a:lumMod val="60000"/>
            <a:lumOff val="40000"/>
          </a:schemeClr>
        </a:solidFill>
      </dgm:spPr>
      <dgm:t>
        <a:bodyPr/>
        <a:lstStyle/>
        <a:p>
          <a:endParaRPr lang="fr-FR" sz="1600" b="1"/>
        </a:p>
      </dgm:t>
    </dgm:pt>
    <dgm:pt modelId="{F909D48A-201B-485E-A6F6-69D6FF684DDC}" type="sibTrans" cxnId="{F0389E64-91B9-4937-B228-AD840CE3E8F2}">
      <dgm:prSet/>
      <dgm:spPr/>
      <dgm:t>
        <a:bodyPr/>
        <a:lstStyle/>
        <a:p>
          <a:endParaRPr lang="fr-FR" sz="2000" b="1"/>
        </a:p>
      </dgm:t>
    </dgm:pt>
    <dgm:pt modelId="{88B3C3EE-CEF0-4E5B-BA7A-7DB8327ABC6B}">
      <dgm:prSet phldrT="[Texte]" custT="1"/>
      <dgm:spPr>
        <a:solidFill>
          <a:schemeClr val="accent2">
            <a:lumMod val="60000"/>
            <a:lumOff val="40000"/>
          </a:schemeClr>
        </a:solidFill>
        <a:ln>
          <a:solidFill>
            <a:schemeClr val="accent2">
              <a:lumMod val="60000"/>
              <a:lumOff val="40000"/>
            </a:schemeClr>
          </a:solidFill>
        </a:ln>
      </dgm:spPr>
      <dgm:t>
        <a:bodyPr/>
        <a:lstStyle/>
        <a:p>
          <a:r>
            <a:rPr lang="fr-FR" sz="1600" b="0" u="sng">
              <a:solidFill>
                <a:sysClr val="windowText" lastClr="000000"/>
              </a:solidFill>
            </a:rPr>
            <a:t>Axe 2</a:t>
          </a:r>
        </a:p>
        <a:p>
          <a:r>
            <a:rPr lang="fr-FR" sz="1600" b="0">
              <a:solidFill>
                <a:sysClr val="windowText" lastClr="000000"/>
              </a:solidFill>
            </a:rPr>
            <a:t>Ancrage social et économique </a:t>
          </a:r>
          <a:endParaRPr lang="fr-FR" sz="1600" b="0" dirty="0">
            <a:solidFill>
              <a:sysClr val="windowText" lastClr="000000"/>
            </a:solidFill>
          </a:endParaRPr>
        </a:p>
      </dgm:t>
    </dgm:pt>
    <dgm:pt modelId="{59DC413F-8747-40EA-ADA2-8B6433267602}" type="parTrans" cxnId="{7D43735B-6436-46E3-9CC5-C6EC3684E08A}">
      <dgm:prSet custT="1"/>
      <dgm:spPr>
        <a:solidFill>
          <a:schemeClr val="accent2">
            <a:lumMod val="60000"/>
            <a:lumOff val="40000"/>
          </a:schemeClr>
        </a:solidFill>
      </dgm:spPr>
      <dgm:t>
        <a:bodyPr/>
        <a:lstStyle/>
        <a:p>
          <a:endParaRPr lang="fr-FR" sz="1600" b="1"/>
        </a:p>
      </dgm:t>
    </dgm:pt>
    <dgm:pt modelId="{7C0551BA-1A87-45A7-AF0B-4FCE5D1EF2BD}" type="sibTrans" cxnId="{7D43735B-6436-46E3-9CC5-C6EC3684E08A}">
      <dgm:prSet/>
      <dgm:spPr/>
      <dgm:t>
        <a:bodyPr/>
        <a:lstStyle/>
        <a:p>
          <a:endParaRPr lang="fr-FR" sz="2000" b="1"/>
        </a:p>
      </dgm:t>
    </dgm:pt>
    <dgm:pt modelId="{5FC0EB0B-EA3D-4F3D-A19B-1F746A2D162D}">
      <dgm:prSet phldrT="[Texte]" custT="1"/>
      <dgm:spPr>
        <a:solidFill>
          <a:schemeClr val="accent6">
            <a:lumMod val="60000"/>
            <a:lumOff val="40000"/>
          </a:schemeClr>
        </a:solidFill>
      </dgm:spPr>
      <dgm:t>
        <a:bodyPr/>
        <a:lstStyle/>
        <a:p>
          <a:r>
            <a:rPr lang="fr-FR" sz="1600" b="0" u="sng">
              <a:solidFill>
                <a:sysClr val="windowText" lastClr="000000"/>
              </a:solidFill>
            </a:rPr>
            <a:t>Axe 4 </a:t>
          </a:r>
        </a:p>
        <a:p>
          <a:r>
            <a:rPr lang="fr-FR" sz="1600" b="0">
              <a:solidFill>
                <a:sysClr val="windowText" lastClr="000000"/>
              </a:solidFill>
            </a:rPr>
            <a:t>Gouvernance</a:t>
          </a:r>
          <a:endParaRPr lang="fr-FR" sz="1600" b="0" dirty="0">
            <a:solidFill>
              <a:sysClr val="windowText" lastClr="000000"/>
            </a:solidFill>
          </a:endParaRPr>
        </a:p>
      </dgm:t>
    </dgm:pt>
    <dgm:pt modelId="{DDC92A7E-E5B0-4EB4-A82E-76EC8AA1EE24}" type="parTrans" cxnId="{631B9071-D652-4033-A2D7-D5DC7B77E4DC}">
      <dgm:prSet custT="1"/>
      <dgm:spPr>
        <a:solidFill>
          <a:schemeClr val="accent6">
            <a:lumMod val="60000"/>
            <a:lumOff val="40000"/>
          </a:schemeClr>
        </a:solidFill>
      </dgm:spPr>
      <dgm:t>
        <a:bodyPr/>
        <a:lstStyle/>
        <a:p>
          <a:endParaRPr lang="fr-FR" sz="1600" b="1"/>
        </a:p>
      </dgm:t>
    </dgm:pt>
    <dgm:pt modelId="{0B987175-EB1F-4E57-882F-15C9FAEAF1DC}" type="sibTrans" cxnId="{631B9071-D652-4033-A2D7-D5DC7B77E4DC}">
      <dgm:prSet/>
      <dgm:spPr/>
      <dgm:t>
        <a:bodyPr/>
        <a:lstStyle/>
        <a:p>
          <a:endParaRPr lang="fr-FR" sz="2000" b="1"/>
        </a:p>
      </dgm:t>
    </dgm:pt>
    <dgm:pt modelId="{2567671E-C0AB-4356-B975-2AB8B6B67433}">
      <dgm:prSet custT="1"/>
      <dgm:spPr>
        <a:solidFill>
          <a:schemeClr val="accent3">
            <a:lumMod val="60000"/>
            <a:lumOff val="40000"/>
          </a:schemeClr>
        </a:solidFill>
      </dgm:spPr>
      <dgm:t>
        <a:bodyPr/>
        <a:lstStyle/>
        <a:p>
          <a:r>
            <a:rPr lang="fr-FR" sz="1600" b="0" u="sng">
              <a:solidFill>
                <a:sysClr val="windowText" lastClr="000000"/>
              </a:solidFill>
            </a:rPr>
            <a:t>Axe 3</a:t>
          </a:r>
        </a:p>
        <a:p>
          <a:r>
            <a:rPr lang="fr-FR" sz="1600" b="0">
              <a:solidFill>
                <a:sysClr val="windowText" lastClr="000000"/>
              </a:solidFill>
            </a:rPr>
            <a:t>Co-production de ressources communes</a:t>
          </a:r>
        </a:p>
      </dgm:t>
    </dgm:pt>
    <dgm:pt modelId="{4382FDA4-6491-4A0D-AE06-5CDB9DF5A3CD}" type="parTrans" cxnId="{8C1F5BD8-A467-44B2-BBD0-7BB964C67850}">
      <dgm:prSet/>
      <dgm:spPr>
        <a:solidFill>
          <a:schemeClr val="accent3">
            <a:lumMod val="60000"/>
            <a:lumOff val="40000"/>
          </a:schemeClr>
        </a:solidFill>
      </dgm:spPr>
      <dgm:t>
        <a:bodyPr/>
        <a:lstStyle/>
        <a:p>
          <a:endParaRPr lang="fr-FR"/>
        </a:p>
      </dgm:t>
    </dgm:pt>
    <dgm:pt modelId="{20A32187-FA9A-467A-BFDB-736024CE7EA0}" type="sibTrans" cxnId="{8C1F5BD8-A467-44B2-BBD0-7BB964C67850}">
      <dgm:prSet/>
      <dgm:spPr/>
      <dgm:t>
        <a:bodyPr/>
        <a:lstStyle/>
        <a:p>
          <a:endParaRPr lang="fr-FR"/>
        </a:p>
      </dgm:t>
    </dgm:pt>
    <dgm:pt modelId="{D4F72466-AD82-4AEE-B920-9D3EAC9647C9}" type="pres">
      <dgm:prSet presAssocID="{DA731987-2E93-4370-B1D6-969478DC4BFB}" presName="Name0" presStyleCnt="0">
        <dgm:presLayoutVars>
          <dgm:chMax val="1"/>
          <dgm:dir/>
          <dgm:animLvl val="ctr"/>
          <dgm:resizeHandles val="exact"/>
        </dgm:presLayoutVars>
      </dgm:prSet>
      <dgm:spPr/>
    </dgm:pt>
    <dgm:pt modelId="{32B07621-568E-47FA-B13D-803D0D525A70}" type="pres">
      <dgm:prSet presAssocID="{30DA50C7-F963-4E9A-879C-90377B682B45}" presName="centerShape" presStyleLbl="node0" presStyleIdx="0" presStyleCnt="1" custScaleX="153067" custScaleY="117236" custLinFactNeighborX="-405" custLinFactNeighborY="377"/>
      <dgm:spPr/>
    </dgm:pt>
    <dgm:pt modelId="{A1BCC8AD-4431-441E-8849-950125950B6F}" type="pres">
      <dgm:prSet presAssocID="{A589FF00-442D-4C51-A6B0-4B858E3E1446}" presName="parTrans" presStyleLbl="sibTrans2D1" presStyleIdx="0" presStyleCnt="4" custScaleX="153837" custScaleY="55188" custLinFactNeighborX="6796" custLinFactNeighborY="-3210"/>
      <dgm:spPr/>
    </dgm:pt>
    <dgm:pt modelId="{FE1950D3-818A-4E3C-88FC-5F807AAFE248}" type="pres">
      <dgm:prSet presAssocID="{A589FF00-442D-4C51-A6B0-4B858E3E1446}" presName="connectorText" presStyleLbl="sibTrans2D1" presStyleIdx="0" presStyleCnt="4"/>
      <dgm:spPr/>
    </dgm:pt>
    <dgm:pt modelId="{EFB7FCD0-5A45-46C0-97DD-A423C0AEA8A0}" type="pres">
      <dgm:prSet presAssocID="{87DF350A-ABA3-4981-8C7D-7605C741A8CA}" presName="node" presStyleLbl="node1" presStyleIdx="0" presStyleCnt="4" custScaleX="158461" custScaleY="94870" custRadScaleRad="101840" custRadScaleInc="-1728">
        <dgm:presLayoutVars>
          <dgm:bulletEnabled val="1"/>
        </dgm:presLayoutVars>
      </dgm:prSet>
      <dgm:spPr/>
    </dgm:pt>
    <dgm:pt modelId="{BB96B336-5183-4511-A90D-F12EDA09CC57}" type="pres">
      <dgm:prSet presAssocID="{59DC413F-8747-40EA-ADA2-8B6433267602}" presName="parTrans" presStyleLbl="sibTrans2D1" presStyleIdx="1" presStyleCnt="4" custScaleX="160610" custScaleY="58306" custLinFactNeighborX="8783" custLinFactNeighborY="3210"/>
      <dgm:spPr/>
    </dgm:pt>
    <dgm:pt modelId="{24E9C206-2920-4E84-9754-EEE96BFBFECF}" type="pres">
      <dgm:prSet presAssocID="{59DC413F-8747-40EA-ADA2-8B6433267602}" presName="connectorText" presStyleLbl="sibTrans2D1" presStyleIdx="1" presStyleCnt="4"/>
      <dgm:spPr/>
    </dgm:pt>
    <dgm:pt modelId="{7160812A-44A3-4BBE-BC0D-BC6C16FE13DB}" type="pres">
      <dgm:prSet presAssocID="{88B3C3EE-CEF0-4E5B-BA7A-7DB8327ABC6B}" presName="node" presStyleLbl="node1" presStyleIdx="1" presStyleCnt="4" custScaleX="152037" custRadScaleRad="139664" custRadScaleInc="-687">
        <dgm:presLayoutVars>
          <dgm:bulletEnabled val="1"/>
        </dgm:presLayoutVars>
      </dgm:prSet>
      <dgm:spPr/>
    </dgm:pt>
    <dgm:pt modelId="{9A2C7469-B8A1-4860-BDD4-38EBCA263242}" type="pres">
      <dgm:prSet presAssocID="{DDC92A7E-E5B0-4EB4-A82E-76EC8AA1EE24}" presName="parTrans" presStyleLbl="sibTrans2D1" presStyleIdx="2" presStyleCnt="4" custScaleX="157704" custScaleY="58690" custLinFactNeighborY="6204"/>
      <dgm:spPr/>
    </dgm:pt>
    <dgm:pt modelId="{8CA092AE-1480-449A-92A9-98DB26BD4495}" type="pres">
      <dgm:prSet presAssocID="{DDC92A7E-E5B0-4EB4-A82E-76EC8AA1EE24}" presName="connectorText" presStyleLbl="sibTrans2D1" presStyleIdx="2" presStyleCnt="4"/>
      <dgm:spPr/>
    </dgm:pt>
    <dgm:pt modelId="{310EE952-FB0E-4E54-A60B-845B1AFDB97A}" type="pres">
      <dgm:prSet presAssocID="{5FC0EB0B-EA3D-4F3D-A19B-1F746A2D162D}" presName="node" presStyleLbl="node1" presStyleIdx="2" presStyleCnt="4" custScaleX="171433" custRadScaleRad="141943" custRadScaleInc="200647">
        <dgm:presLayoutVars>
          <dgm:bulletEnabled val="1"/>
        </dgm:presLayoutVars>
      </dgm:prSet>
      <dgm:spPr/>
    </dgm:pt>
    <dgm:pt modelId="{E84AFE5A-28AF-47E9-91AA-5C7EE452BE99}" type="pres">
      <dgm:prSet presAssocID="{4382FDA4-6491-4A0D-AE06-5CDB9DF5A3CD}" presName="parTrans" presStyleLbl="sibTrans2D1" presStyleIdx="3" presStyleCnt="4" custScaleX="164046" custScaleY="58965" custLinFactNeighborX="-8547" custLinFactNeighborY="7590"/>
      <dgm:spPr/>
    </dgm:pt>
    <dgm:pt modelId="{E14E1B79-50E0-4228-A746-9F881B5919DD}" type="pres">
      <dgm:prSet presAssocID="{4382FDA4-6491-4A0D-AE06-5CDB9DF5A3CD}" presName="connectorText" presStyleLbl="sibTrans2D1" presStyleIdx="3" presStyleCnt="4"/>
      <dgm:spPr/>
    </dgm:pt>
    <dgm:pt modelId="{800C7AD7-517D-4191-8C87-51BF99A68CB7}" type="pres">
      <dgm:prSet presAssocID="{2567671E-C0AB-4356-B975-2AB8B6B67433}" presName="node" presStyleLbl="node1" presStyleIdx="3" presStyleCnt="4" custScaleX="156172" custScaleY="90878" custRadScaleRad="102028" custRadScaleInc="-199518">
        <dgm:presLayoutVars>
          <dgm:bulletEnabled val="1"/>
        </dgm:presLayoutVars>
      </dgm:prSet>
      <dgm:spPr/>
    </dgm:pt>
  </dgm:ptLst>
  <dgm:cxnLst>
    <dgm:cxn modelId="{BBAE2B1B-3EBA-41DE-9BD7-47897E9BE18F}" type="presOf" srcId="{4382FDA4-6491-4A0D-AE06-5CDB9DF5A3CD}" destId="{E84AFE5A-28AF-47E9-91AA-5C7EE452BE99}" srcOrd="0" destOrd="0" presId="urn:microsoft.com/office/officeart/2005/8/layout/radial5"/>
    <dgm:cxn modelId="{C6195431-BDF4-4439-ADC8-D916838F0856}" type="presOf" srcId="{88B3C3EE-CEF0-4E5B-BA7A-7DB8327ABC6B}" destId="{7160812A-44A3-4BBE-BC0D-BC6C16FE13DB}" srcOrd="0" destOrd="0" presId="urn:microsoft.com/office/officeart/2005/8/layout/radial5"/>
    <dgm:cxn modelId="{7D43735B-6436-46E3-9CC5-C6EC3684E08A}" srcId="{30DA50C7-F963-4E9A-879C-90377B682B45}" destId="{88B3C3EE-CEF0-4E5B-BA7A-7DB8327ABC6B}" srcOrd="1" destOrd="0" parTransId="{59DC413F-8747-40EA-ADA2-8B6433267602}" sibTransId="{7C0551BA-1A87-45A7-AF0B-4FCE5D1EF2BD}"/>
    <dgm:cxn modelId="{B8FEFA5B-E528-49AA-A9D4-E640BF3F49E7}" type="presOf" srcId="{59DC413F-8747-40EA-ADA2-8B6433267602}" destId="{24E9C206-2920-4E84-9754-EEE96BFBFECF}" srcOrd="1" destOrd="0" presId="urn:microsoft.com/office/officeart/2005/8/layout/radial5"/>
    <dgm:cxn modelId="{F0389E64-91B9-4937-B228-AD840CE3E8F2}" srcId="{30DA50C7-F963-4E9A-879C-90377B682B45}" destId="{87DF350A-ABA3-4981-8C7D-7605C741A8CA}" srcOrd="0" destOrd="0" parTransId="{A589FF00-442D-4C51-A6B0-4B858E3E1446}" sibTransId="{F909D48A-201B-485E-A6F6-69D6FF684DDC}"/>
    <dgm:cxn modelId="{731DF04A-CE2F-4937-BFE3-47261A7699A1}" type="presOf" srcId="{59DC413F-8747-40EA-ADA2-8B6433267602}" destId="{BB96B336-5183-4511-A90D-F12EDA09CC57}" srcOrd="0" destOrd="0" presId="urn:microsoft.com/office/officeart/2005/8/layout/radial5"/>
    <dgm:cxn modelId="{631B9071-D652-4033-A2D7-D5DC7B77E4DC}" srcId="{30DA50C7-F963-4E9A-879C-90377B682B45}" destId="{5FC0EB0B-EA3D-4F3D-A19B-1F746A2D162D}" srcOrd="2" destOrd="0" parTransId="{DDC92A7E-E5B0-4EB4-A82E-76EC8AA1EE24}" sibTransId="{0B987175-EB1F-4E57-882F-15C9FAEAF1DC}"/>
    <dgm:cxn modelId="{3ED8708D-A057-44A8-A621-88F166A5D8DD}" type="presOf" srcId="{2567671E-C0AB-4356-B975-2AB8B6B67433}" destId="{800C7AD7-517D-4191-8C87-51BF99A68CB7}" srcOrd="0" destOrd="0" presId="urn:microsoft.com/office/officeart/2005/8/layout/radial5"/>
    <dgm:cxn modelId="{A0557B96-047A-4BAA-9C7A-329598E27DE6}" type="presOf" srcId="{A589FF00-442D-4C51-A6B0-4B858E3E1446}" destId="{FE1950D3-818A-4E3C-88FC-5F807AAFE248}" srcOrd="1" destOrd="0" presId="urn:microsoft.com/office/officeart/2005/8/layout/radial5"/>
    <dgm:cxn modelId="{AE8F9DA1-8233-4E54-B065-B324F63F5D36}" type="presOf" srcId="{4382FDA4-6491-4A0D-AE06-5CDB9DF5A3CD}" destId="{E14E1B79-50E0-4228-A746-9F881B5919DD}" srcOrd="1" destOrd="0" presId="urn:microsoft.com/office/officeart/2005/8/layout/radial5"/>
    <dgm:cxn modelId="{D0B589B1-D2EF-4CF5-B6DA-76BA562C2A31}" type="presOf" srcId="{5FC0EB0B-EA3D-4F3D-A19B-1F746A2D162D}" destId="{310EE952-FB0E-4E54-A60B-845B1AFDB97A}" srcOrd="0" destOrd="0" presId="urn:microsoft.com/office/officeart/2005/8/layout/radial5"/>
    <dgm:cxn modelId="{E2DAD1BF-E68E-4A95-A937-CC2999E2A9FD}" type="presOf" srcId="{DDC92A7E-E5B0-4EB4-A82E-76EC8AA1EE24}" destId="{9A2C7469-B8A1-4860-BDD4-38EBCA263242}" srcOrd="0" destOrd="0" presId="urn:microsoft.com/office/officeart/2005/8/layout/radial5"/>
    <dgm:cxn modelId="{2CD2EFD2-5943-4A81-95F5-F4AB46903B4A}" type="presOf" srcId="{DA731987-2E93-4370-B1D6-969478DC4BFB}" destId="{D4F72466-AD82-4AEE-B920-9D3EAC9647C9}" srcOrd="0" destOrd="0" presId="urn:microsoft.com/office/officeart/2005/8/layout/radial5"/>
    <dgm:cxn modelId="{8C1F5BD8-A467-44B2-BBD0-7BB964C67850}" srcId="{30DA50C7-F963-4E9A-879C-90377B682B45}" destId="{2567671E-C0AB-4356-B975-2AB8B6B67433}" srcOrd="3" destOrd="0" parTransId="{4382FDA4-6491-4A0D-AE06-5CDB9DF5A3CD}" sibTransId="{20A32187-FA9A-467A-BFDB-736024CE7EA0}"/>
    <dgm:cxn modelId="{E44614D9-E4FB-48EF-889A-1D4B0966AAF0}" srcId="{DA731987-2E93-4370-B1D6-969478DC4BFB}" destId="{30DA50C7-F963-4E9A-879C-90377B682B45}" srcOrd="0" destOrd="0" parTransId="{F684EEFD-69AF-4902-8858-BA93BFCC1429}" sibTransId="{2B69A717-2B16-481D-A4C1-E05770A6F464}"/>
    <dgm:cxn modelId="{7433F7F6-D870-4238-8415-0D64CA4AB117}" type="presOf" srcId="{30DA50C7-F963-4E9A-879C-90377B682B45}" destId="{32B07621-568E-47FA-B13D-803D0D525A70}" srcOrd="0" destOrd="0" presId="urn:microsoft.com/office/officeart/2005/8/layout/radial5"/>
    <dgm:cxn modelId="{D6F57FFB-634C-4FCE-B7DB-2FC9D40E3D03}" type="presOf" srcId="{A589FF00-442D-4C51-A6B0-4B858E3E1446}" destId="{A1BCC8AD-4431-441E-8849-950125950B6F}" srcOrd="0" destOrd="0" presId="urn:microsoft.com/office/officeart/2005/8/layout/radial5"/>
    <dgm:cxn modelId="{E3622BFE-1BE4-4AAD-9D9D-C299C03D4913}" type="presOf" srcId="{87DF350A-ABA3-4981-8C7D-7605C741A8CA}" destId="{EFB7FCD0-5A45-46C0-97DD-A423C0AEA8A0}" srcOrd="0" destOrd="0" presId="urn:microsoft.com/office/officeart/2005/8/layout/radial5"/>
    <dgm:cxn modelId="{DD93D2FE-53D3-404D-9C08-516CF4119A0B}" type="presOf" srcId="{DDC92A7E-E5B0-4EB4-A82E-76EC8AA1EE24}" destId="{8CA092AE-1480-449A-92A9-98DB26BD4495}" srcOrd="1" destOrd="0" presId="urn:microsoft.com/office/officeart/2005/8/layout/radial5"/>
    <dgm:cxn modelId="{7A48371D-F522-4087-BD0F-CB91DB4C9331}" type="presParOf" srcId="{D4F72466-AD82-4AEE-B920-9D3EAC9647C9}" destId="{32B07621-568E-47FA-B13D-803D0D525A70}" srcOrd="0" destOrd="0" presId="urn:microsoft.com/office/officeart/2005/8/layout/radial5"/>
    <dgm:cxn modelId="{765DE7E9-D4BE-4831-B666-5EB1E83D5E88}" type="presParOf" srcId="{D4F72466-AD82-4AEE-B920-9D3EAC9647C9}" destId="{A1BCC8AD-4431-441E-8849-950125950B6F}" srcOrd="1" destOrd="0" presId="urn:microsoft.com/office/officeart/2005/8/layout/radial5"/>
    <dgm:cxn modelId="{AD3DEB3C-5508-4D99-BCC0-86E6BAF734FB}" type="presParOf" srcId="{A1BCC8AD-4431-441E-8849-950125950B6F}" destId="{FE1950D3-818A-4E3C-88FC-5F807AAFE248}" srcOrd="0" destOrd="0" presId="urn:microsoft.com/office/officeart/2005/8/layout/radial5"/>
    <dgm:cxn modelId="{D35E6D63-705A-4451-97E2-D79496DE9C8F}" type="presParOf" srcId="{D4F72466-AD82-4AEE-B920-9D3EAC9647C9}" destId="{EFB7FCD0-5A45-46C0-97DD-A423C0AEA8A0}" srcOrd="2" destOrd="0" presId="urn:microsoft.com/office/officeart/2005/8/layout/radial5"/>
    <dgm:cxn modelId="{D58183EF-A5AD-4A56-9F42-F152778BA0E8}" type="presParOf" srcId="{D4F72466-AD82-4AEE-B920-9D3EAC9647C9}" destId="{BB96B336-5183-4511-A90D-F12EDA09CC57}" srcOrd="3" destOrd="0" presId="urn:microsoft.com/office/officeart/2005/8/layout/radial5"/>
    <dgm:cxn modelId="{F7A456B8-40BD-4142-BE79-2CBDB7CBBF31}" type="presParOf" srcId="{BB96B336-5183-4511-A90D-F12EDA09CC57}" destId="{24E9C206-2920-4E84-9754-EEE96BFBFECF}" srcOrd="0" destOrd="0" presId="urn:microsoft.com/office/officeart/2005/8/layout/radial5"/>
    <dgm:cxn modelId="{7ECF2E03-42FA-4A48-B11A-FDFED2C857DD}" type="presParOf" srcId="{D4F72466-AD82-4AEE-B920-9D3EAC9647C9}" destId="{7160812A-44A3-4BBE-BC0D-BC6C16FE13DB}" srcOrd="4" destOrd="0" presId="urn:microsoft.com/office/officeart/2005/8/layout/radial5"/>
    <dgm:cxn modelId="{8284DBFB-0056-40BC-88E8-78707C6AAD60}" type="presParOf" srcId="{D4F72466-AD82-4AEE-B920-9D3EAC9647C9}" destId="{9A2C7469-B8A1-4860-BDD4-38EBCA263242}" srcOrd="5" destOrd="0" presId="urn:microsoft.com/office/officeart/2005/8/layout/radial5"/>
    <dgm:cxn modelId="{6DA59ADF-FF15-4034-B346-AB7D0B9BF706}" type="presParOf" srcId="{9A2C7469-B8A1-4860-BDD4-38EBCA263242}" destId="{8CA092AE-1480-449A-92A9-98DB26BD4495}" srcOrd="0" destOrd="0" presId="urn:microsoft.com/office/officeart/2005/8/layout/radial5"/>
    <dgm:cxn modelId="{19EBE943-AEBC-45C2-B400-4C02922E4CED}" type="presParOf" srcId="{D4F72466-AD82-4AEE-B920-9D3EAC9647C9}" destId="{310EE952-FB0E-4E54-A60B-845B1AFDB97A}" srcOrd="6" destOrd="0" presId="urn:microsoft.com/office/officeart/2005/8/layout/radial5"/>
    <dgm:cxn modelId="{30ADB41B-CF24-49C6-8143-EC9DD6F0462C}" type="presParOf" srcId="{D4F72466-AD82-4AEE-B920-9D3EAC9647C9}" destId="{E84AFE5A-28AF-47E9-91AA-5C7EE452BE99}" srcOrd="7" destOrd="0" presId="urn:microsoft.com/office/officeart/2005/8/layout/radial5"/>
    <dgm:cxn modelId="{222DF7C8-F2F4-461B-A2F6-300705C6B6F6}" type="presParOf" srcId="{E84AFE5A-28AF-47E9-91AA-5C7EE452BE99}" destId="{E14E1B79-50E0-4228-A746-9F881B5919DD}" srcOrd="0" destOrd="0" presId="urn:microsoft.com/office/officeart/2005/8/layout/radial5"/>
    <dgm:cxn modelId="{F0C18360-7838-485A-B087-8AC0B5A78DA1}" type="presParOf" srcId="{D4F72466-AD82-4AEE-B920-9D3EAC9647C9}" destId="{800C7AD7-517D-4191-8C87-51BF99A68CB7}" srcOrd="8" destOrd="0" presId="urn:microsoft.com/office/officeart/2005/8/layout/radial5"/>
  </dgm:cxnLst>
  <dgm:bg/>
  <dgm:whole/>
  <dgm:extLst>
    <a:ext uri="http://schemas.microsoft.com/office/drawing/2008/diagram">
      <dsp:dataModelExt xmlns:dsp="http://schemas.microsoft.com/office/drawing/2008/diagram" relId="rId2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18657" y="1693363"/>
          <a:ext cx="1971026" cy="1509634"/>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07307" y="1914444"/>
        <a:ext cx="1393726" cy="1067472"/>
      </dsp:txXfrm>
    </dsp:sp>
    <dsp:sp modelId="{A1BCC8AD-4431-441E-8849-950125950B6F}">
      <dsp:nvSpPr>
        <dsp:cNvPr id="0" name=""/>
        <dsp:cNvSpPr/>
      </dsp:nvSpPr>
      <dsp:spPr>
        <a:xfrm rot="16180700">
          <a:off x="3623322" y="1329710"/>
          <a:ext cx="384635" cy="241620"/>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659768" y="1414276"/>
        <a:ext cx="312149" cy="144972"/>
      </dsp:txXfrm>
    </dsp:sp>
    <dsp:sp modelId="{EFB7FCD0-5A45-46C0-97DD-A423C0AEA8A0}">
      <dsp:nvSpPr>
        <dsp:cNvPr id="0" name=""/>
        <dsp:cNvSpPr/>
      </dsp:nvSpPr>
      <dsp:spPr>
        <a:xfrm>
          <a:off x="2773612" y="0"/>
          <a:ext cx="2040484" cy="1221630"/>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072434" y="178904"/>
        <a:ext cx="1442840" cy="863822"/>
      </dsp:txXfrm>
    </dsp:sp>
    <dsp:sp modelId="{BB96B336-5183-4511-A90D-F12EDA09CC57}">
      <dsp:nvSpPr>
        <dsp:cNvPr id="0" name=""/>
        <dsp:cNvSpPr/>
      </dsp:nvSpPr>
      <dsp:spPr>
        <a:xfrm rot="21563107">
          <a:off x="4849816" y="2321062"/>
          <a:ext cx="484105" cy="255271"/>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49818" y="2372527"/>
        <a:ext cx="407524" cy="153163"/>
      </dsp:txXfrm>
    </dsp:sp>
    <dsp:sp modelId="{7160812A-44A3-4BBE-BC0D-BC6C16FE13DB}">
      <dsp:nvSpPr>
        <dsp:cNvPr id="0" name=""/>
        <dsp:cNvSpPr/>
      </dsp:nvSpPr>
      <dsp:spPr>
        <a:xfrm>
          <a:off x="5358134" y="1777153"/>
          <a:ext cx="1957763" cy="1287688"/>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44842" y="1965731"/>
        <a:ext cx="1384347" cy="910532"/>
      </dsp:txXfrm>
    </dsp:sp>
    <dsp:sp modelId="{9A2C7469-B8A1-4860-BDD4-38EBCA263242}">
      <dsp:nvSpPr>
        <dsp:cNvPr id="0" name=""/>
        <dsp:cNvSpPr/>
      </dsp:nvSpPr>
      <dsp:spPr>
        <a:xfrm rot="10835934">
          <a:off x="2407256" y="2334254"/>
          <a:ext cx="380930" cy="256953"/>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484340" y="2386048"/>
        <a:ext cx="303844" cy="154171"/>
      </dsp:txXfrm>
    </dsp:sp>
    <dsp:sp modelId="{310EE952-FB0E-4E54-A60B-845B1AFDB97A}">
      <dsp:nvSpPr>
        <dsp:cNvPr id="0" name=""/>
        <dsp:cNvSpPr/>
      </dsp:nvSpPr>
      <dsp:spPr>
        <a:xfrm>
          <a:off x="155676" y="1777735"/>
          <a:ext cx="2207523" cy="1287688"/>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478960" y="1966313"/>
        <a:ext cx="1560955" cy="910532"/>
      </dsp:txXfrm>
    </dsp:sp>
    <dsp:sp modelId="{E84AFE5A-28AF-47E9-91AA-5C7EE452BE99}">
      <dsp:nvSpPr>
        <dsp:cNvPr id="0" name=""/>
        <dsp:cNvSpPr/>
      </dsp:nvSpPr>
      <dsp:spPr>
        <a:xfrm rot="5385615">
          <a:off x="3574960" y="3342919"/>
          <a:ext cx="422666" cy="258157"/>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88950">
            <a:lnSpc>
              <a:spcPct val="90000"/>
            </a:lnSpc>
            <a:spcBef>
              <a:spcPct val="0"/>
            </a:spcBef>
            <a:spcAft>
              <a:spcPct val="35000"/>
            </a:spcAft>
            <a:buNone/>
          </a:pPr>
          <a:endParaRPr lang="fr-FR" sz="1100" kern="1200"/>
        </a:p>
      </dsp:txBody>
      <dsp:txXfrm>
        <a:off x="3613521" y="3355827"/>
        <a:ext cx="345219" cy="154895"/>
      </dsp:txXfrm>
    </dsp:sp>
    <dsp:sp modelId="{800C7AD7-517D-4191-8C87-51BF99A68CB7}">
      <dsp:nvSpPr>
        <dsp:cNvPr id="0" name=""/>
        <dsp:cNvSpPr/>
      </dsp:nvSpPr>
      <dsp:spPr>
        <a:xfrm>
          <a:off x="2806306" y="3689123"/>
          <a:ext cx="2011009" cy="1170225"/>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00811" y="3860498"/>
        <a:ext cx="1421999" cy="827475"/>
      </dsp:txXfrm>
    </dsp:sp>
  </dsp:spTree>
</dsp:drawing>
</file>

<file path=xl/diagrams/drawing10.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938412" y="1627288"/>
          <a:ext cx="1893978" cy="1450622"/>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215779" y="1839727"/>
        <a:ext cx="1339244" cy="1025744"/>
      </dsp:txXfrm>
    </dsp:sp>
    <dsp:sp modelId="{A1BCC8AD-4431-441E-8849-950125950B6F}">
      <dsp:nvSpPr>
        <dsp:cNvPr id="0" name=""/>
        <dsp:cNvSpPr/>
      </dsp:nvSpPr>
      <dsp:spPr>
        <a:xfrm rot="16180688">
          <a:off x="3711574" y="1277793"/>
          <a:ext cx="369697" cy="232175"/>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46596" y="1359053"/>
        <a:ext cx="300045" cy="139305"/>
      </dsp:txXfrm>
    </dsp:sp>
    <dsp:sp modelId="{EFB7FCD0-5A45-46C0-97DD-A423C0AEA8A0}">
      <dsp:nvSpPr>
        <dsp:cNvPr id="0" name=""/>
        <dsp:cNvSpPr/>
      </dsp:nvSpPr>
      <dsp:spPr>
        <a:xfrm>
          <a:off x="2895121" y="0"/>
          <a:ext cx="1960721" cy="1173876"/>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82262" y="171910"/>
        <a:ext cx="1386439" cy="830056"/>
      </dsp:txXfrm>
    </dsp:sp>
    <dsp:sp modelId="{BB96B336-5183-4511-A90D-F12EDA09CC57}">
      <dsp:nvSpPr>
        <dsp:cNvPr id="0" name=""/>
        <dsp:cNvSpPr/>
      </dsp:nvSpPr>
      <dsp:spPr>
        <a:xfrm rot="21563107">
          <a:off x="4890341" y="2230442"/>
          <a:ext cx="466540" cy="245293"/>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90343" y="2279896"/>
        <a:ext cx="392952" cy="147175"/>
      </dsp:txXfrm>
    </dsp:sp>
    <dsp:sp modelId="{7160812A-44A3-4BBE-BC0D-BC6C16FE13DB}">
      <dsp:nvSpPr>
        <dsp:cNvPr id="0" name=""/>
        <dsp:cNvSpPr/>
      </dsp:nvSpPr>
      <dsp:spPr>
        <a:xfrm>
          <a:off x="5380217" y="1707785"/>
          <a:ext cx="1881233" cy="1237352"/>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55717" y="1888991"/>
        <a:ext cx="1330233" cy="874940"/>
      </dsp:txXfrm>
    </dsp:sp>
    <dsp:sp modelId="{9A2C7469-B8A1-4860-BDD4-38EBCA263242}">
      <dsp:nvSpPr>
        <dsp:cNvPr id="0" name=""/>
        <dsp:cNvSpPr/>
      </dsp:nvSpPr>
      <dsp:spPr>
        <a:xfrm rot="10835934">
          <a:off x="2541644" y="2243119"/>
          <a:ext cx="367380" cy="246908"/>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615714" y="2292888"/>
        <a:ext cx="293308" cy="148144"/>
      </dsp:txXfrm>
    </dsp:sp>
    <dsp:sp modelId="{310EE952-FB0E-4E54-A60B-845B1AFDB97A}">
      <dsp:nvSpPr>
        <dsp:cNvPr id="0" name=""/>
        <dsp:cNvSpPr/>
      </dsp:nvSpPr>
      <dsp:spPr>
        <a:xfrm>
          <a:off x="377924" y="1708345"/>
          <a:ext cx="2121230" cy="1237352"/>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88571" y="1889551"/>
        <a:ext cx="1499936" cy="874940"/>
      </dsp:txXfrm>
    </dsp:sp>
    <dsp:sp modelId="{E84AFE5A-28AF-47E9-91AA-5C7EE452BE99}">
      <dsp:nvSpPr>
        <dsp:cNvPr id="0" name=""/>
        <dsp:cNvSpPr/>
      </dsp:nvSpPr>
      <dsp:spPr>
        <a:xfrm rot="5385615">
          <a:off x="3664600" y="3212921"/>
          <a:ext cx="407145" cy="248065"/>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701654" y="3225325"/>
        <a:ext cx="332726" cy="148839"/>
      </dsp:txXfrm>
    </dsp:sp>
    <dsp:sp modelId="{800C7AD7-517D-4191-8C87-51BF99A68CB7}">
      <dsp:nvSpPr>
        <dsp:cNvPr id="0" name=""/>
        <dsp:cNvSpPr/>
      </dsp:nvSpPr>
      <dsp:spPr>
        <a:xfrm>
          <a:off x="2926549" y="3546184"/>
          <a:ext cx="1932398" cy="1124481"/>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209542" y="3710860"/>
        <a:ext cx="1366412" cy="795129"/>
      </dsp:txXfrm>
    </dsp:sp>
  </dsp:spTree>
</dsp:drawing>
</file>

<file path=xl/diagrams/drawing1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75013" y="1627010"/>
          <a:ext cx="1894691" cy="1451168"/>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52484" y="1839529"/>
        <a:ext cx="1339749" cy="1026130"/>
      </dsp:txXfrm>
    </dsp:sp>
    <dsp:sp modelId="{A1BCC8AD-4431-441E-8849-950125950B6F}">
      <dsp:nvSpPr>
        <dsp:cNvPr id="0" name=""/>
        <dsp:cNvSpPr/>
      </dsp:nvSpPr>
      <dsp:spPr>
        <a:xfrm rot="16180685">
          <a:off x="3648798" y="1277815"/>
          <a:ext cx="369110" cy="232263"/>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683833" y="1359107"/>
        <a:ext cx="299431" cy="139357"/>
      </dsp:txXfrm>
    </dsp:sp>
    <dsp:sp modelId="{EFB7FCD0-5A45-46C0-97DD-A423C0AEA8A0}">
      <dsp:nvSpPr>
        <dsp:cNvPr id="0" name=""/>
        <dsp:cNvSpPr/>
      </dsp:nvSpPr>
      <dsp:spPr>
        <a:xfrm>
          <a:off x="2831709" y="0"/>
          <a:ext cx="1961458" cy="1174318"/>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18958" y="171975"/>
        <a:ext cx="1386960" cy="830368"/>
      </dsp:txXfrm>
    </dsp:sp>
    <dsp:sp modelId="{BB96B336-5183-4511-A90D-F12EDA09CC57}">
      <dsp:nvSpPr>
        <dsp:cNvPr id="0" name=""/>
        <dsp:cNvSpPr/>
      </dsp:nvSpPr>
      <dsp:spPr>
        <a:xfrm rot="21563107">
          <a:off x="4827598" y="2230395"/>
          <a:ext cx="466081" cy="245385"/>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27600" y="2279867"/>
        <a:ext cx="392466" cy="147231"/>
      </dsp:txXfrm>
    </dsp:sp>
    <dsp:sp modelId="{7160812A-44A3-4BBE-BC0D-BC6C16FE13DB}">
      <dsp:nvSpPr>
        <dsp:cNvPr id="0" name=""/>
        <dsp:cNvSpPr/>
      </dsp:nvSpPr>
      <dsp:spPr>
        <a:xfrm>
          <a:off x="5316991" y="1707546"/>
          <a:ext cx="1881941" cy="1237818"/>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592595" y="1888820"/>
        <a:ext cx="1330733" cy="875270"/>
      </dsp:txXfrm>
    </dsp:sp>
    <dsp:sp modelId="{9A2C7469-B8A1-4860-BDD4-38EBCA263242}">
      <dsp:nvSpPr>
        <dsp:cNvPr id="0" name=""/>
        <dsp:cNvSpPr/>
      </dsp:nvSpPr>
      <dsp:spPr>
        <a:xfrm rot="10835934">
          <a:off x="2478772" y="2243076"/>
          <a:ext cx="366893" cy="247001"/>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52870" y="2292863"/>
        <a:ext cx="292793" cy="148201"/>
      </dsp:txXfrm>
    </dsp:sp>
    <dsp:sp modelId="{310EE952-FB0E-4E54-A60B-845B1AFDB97A}">
      <dsp:nvSpPr>
        <dsp:cNvPr id="0" name=""/>
        <dsp:cNvSpPr/>
      </dsp:nvSpPr>
      <dsp:spPr>
        <a:xfrm>
          <a:off x="314311" y="1708106"/>
          <a:ext cx="2122028" cy="1237818"/>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25075" y="1889380"/>
        <a:ext cx="1500500" cy="875270"/>
      </dsp:txXfrm>
    </dsp:sp>
    <dsp:sp modelId="{E84AFE5A-28AF-47E9-91AA-5C7EE452BE99}">
      <dsp:nvSpPr>
        <dsp:cNvPr id="0" name=""/>
        <dsp:cNvSpPr/>
      </dsp:nvSpPr>
      <dsp:spPr>
        <a:xfrm rot="5385615">
          <a:off x="3601732" y="3212978"/>
          <a:ext cx="406831" cy="248159"/>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38800" y="3225386"/>
        <a:ext cx="332383" cy="148895"/>
      </dsp:txXfrm>
    </dsp:sp>
    <dsp:sp modelId="{800C7AD7-517D-4191-8C87-51BF99A68CB7}">
      <dsp:nvSpPr>
        <dsp:cNvPr id="0" name=""/>
        <dsp:cNvSpPr/>
      </dsp:nvSpPr>
      <dsp:spPr>
        <a:xfrm>
          <a:off x="2863143" y="3546091"/>
          <a:ext cx="1933125" cy="1124904"/>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46243" y="3710829"/>
        <a:ext cx="1366925" cy="79542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916202" y="1574980"/>
          <a:ext cx="1834169" cy="1404814"/>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84810" y="1780710"/>
        <a:ext cx="1296953" cy="993354"/>
      </dsp:txXfrm>
    </dsp:sp>
    <dsp:sp modelId="{A1BCC8AD-4431-441E-8849-950125950B6F}">
      <dsp:nvSpPr>
        <dsp:cNvPr id="0" name=""/>
        <dsp:cNvSpPr/>
      </dsp:nvSpPr>
      <dsp:spPr>
        <a:xfrm rot="16180689">
          <a:off x="3665295" y="1236968"/>
          <a:ext cx="357272" cy="224844"/>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699211" y="1315663"/>
        <a:ext cx="289819" cy="134906"/>
      </dsp:txXfrm>
    </dsp:sp>
    <dsp:sp modelId="{EFB7FCD0-5A45-46C0-97DD-A423C0AEA8A0}">
      <dsp:nvSpPr>
        <dsp:cNvPr id="0" name=""/>
        <dsp:cNvSpPr/>
      </dsp:nvSpPr>
      <dsp:spPr>
        <a:xfrm>
          <a:off x="2874285" y="0"/>
          <a:ext cx="1898804" cy="1136807"/>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52358" y="166482"/>
        <a:ext cx="1342658" cy="803843"/>
      </dsp:txXfrm>
    </dsp:sp>
    <dsp:sp modelId="{BB96B336-5183-4511-A90D-F12EDA09CC57}">
      <dsp:nvSpPr>
        <dsp:cNvPr id="0" name=""/>
        <dsp:cNvSpPr/>
      </dsp:nvSpPr>
      <dsp:spPr>
        <a:xfrm rot="21563107">
          <a:off x="4806349" y="2159095"/>
          <a:ext cx="450646" cy="237547"/>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06351" y="2206986"/>
        <a:ext cx="379382" cy="142529"/>
      </dsp:txXfrm>
    </dsp:sp>
    <dsp:sp modelId="{7160812A-44A3-4BBE-BC0D-BC6C16FE13DB}">
      <dsp:nvSpPr>
        <dsp:cNvPr id="0" name=""/>
        <dsp:cNvSpPr/>
      </dsp:nvSpPr>
      <dsp:spPr>
        <a:xfrm>
          <a:off x="5279534" y="1652950"/>
          <a:ext cx="1821827" cy="1198278"/>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546334" y="1828434"/>
        <a:ext cx="1288227" cy="847310"/>
      </dsp:txXfrm>
    </dsp:sp>
    <dsp:sp modelId="{9A2C7469-B8A1-4860-BDD4-38EBCA263242}">
      <dsp:nvSpPr>
        <dsp:cNvPr id="0" name=""/>
        <dsp:cNvSpPr/>
      </dsp:nvSpPr>
      <dsp:spPr>
        <a:xfrm rot="10835934">
          <a:off x="2533202" y="2171371"/>
          <a:ext cx="354633" cy="239111"/>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604933" y="2219568"/>
        <a:ext cx="282900" cy="143467"/>
      </dsp:txXfrm>
    </dsp:sp>
    <dsp:sp modelId="{310EE952-FB0E-4E54-A60B-845B1AFDB97A}">
      <dsp:nvSpPr>
        <dsp:cNvPr id="0" name=""/>
        <dsp:cNvSpPr/>
      </dsp:nvSpPr>
      <dsp:spPr>
        <a:xfrm>
          <a:off x="437942" y="1653492"/>
          <a:ext cx="2054245" cy="1198278"/>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738779" y="1828976"/>
        <a:ext cx="1452571" cy="847310"/>
      </dsp:txXfrm>
    </dsp:sp>
    <dsp:sp modelId="{E84AFE5A-28AF-47E9-91AA-5C7EE452BE99}">
      <dsp:nvSpPr>
        <dsp:cNvPr id="0" name=""/>
        <dsp:cNvSpPr/>
      </dsp:nvSpPr>
      <dsp:spPr>
        <a:xfrm rot="5385615">
          <a:off x="3619930" y="3110064"/>
          <a:ext cx="393433" cy="240232"/>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55814" y="3122075"/>
        <a:ext cx="321363" cy="144140"/>
      </dsp:txXfrm>
    </dsp:sp>
    <dsp:sp modelId="{800C7AD7-517D-4191-8C87-51BF99A68CB7}">
      <dsp:nvSpPr>
        <dsp:cNvPr id="0" name=""/>
        <dsp:cNvSpPr/>
      </dsp:nvSpPr>
      <dsp:spPr>
        <a:xfrm>
          <a:off x="2904710" y="3432297"/>
          <a:ext cx="1871376" cy="1088971"/>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78767" y="3591773"/>
        <a:ext cx="1323262" cy="770019"/>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938812" y="1577518"/>
          <a:ext cx="1837016" cy="1406995"/>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207837" y="1783568"/>
        <a:ext cx="1298966" cy="994895"/>
      </dsp:txXfrm>
    </dsp:sp>
    <dsp:sp modelId="{A1BCC8AD-4431-441E-8849-950125950B6F}">
      <dsp:nvSpPr>
        <dsp:cNvPr id="0" name=""/>
        <dsp:cNvSpPr/>
      </dsp:nvSpPr>
      <dsp:spPr>
        <a:xfrm rot="16180684">
          <a:off x="3689031" y="1238936"/>
          <a:ext cx="357902" cy="225193"/>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23000" y="1317753"/>
        <a:ext cx="290344" cy="135115"/>
      </dsp:txXfrm>
    </dsp:sp>
    <dsp:sp modelId="{EFB7FCD0-5A45-46C0-97DD-A423C0AEA8A0}">
      <dsp:nvSpPr>
        <dsp:cNvPr id="0" name=""/>
        <dsp:cNvSpPr/>
      </dsp:nvSpPr>
      <dsp:spPr>
        <a:xfrm>
          <a:off x="2896826" y="0"/>
          <a:ext cx="1901752" cy="1138571"/>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75331" y="166740"/>
        <a:ext cx="1344742" cy="805091"/>
      </dsp:txXfrm>
    </dsp:sp>
    <dsp:sp modelId="{BB96B336-5183-4511-A90D-F12EDA09CC57}">
      <dsp:nvSpPr>
        <dsp:cNvPr id="0" name=""/>
        <dsp:cNvSpPr/>
      </dsp:nvSpPr>
      <dsp:spPr>
        <a:xfrm rot="21563107">
          <a:off x="4831977" y="2162536"/>
          <a:ext cx="452027" cy="237916"/>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31979" y="2210502"/>
        <a:ext cx="380652" cy="142750"/>
      </dsp:txXfrm>
    </dsp:sp>
    <dsp:sp modelId="{7160812A-44A3-4BBE-BC0D-BC6C16FE13DB}">
      <dsp:nvSpPr>
        <dsp:cNvPr id="0" name=""/>
        <dsp:cNvSpPr/>
      </dsp:nvSpPr>
      <dsp:spPr>
        <a:xfrm>
          <a:off x="5306614" y="1655601"/>
          <a:ext cx="1824655" cy="1200139"/>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573829" y="1831357"/>
        <a:ext cx="1290225" cy="848627"/>
      </dsp:txXfrm>
    </dsp:sp>
    <dsp:sp modelId="{9A2C7469-B8A1-4860-BDD4-38EBCA263242}">
      <dsp:nvSpPr>
        <dsp:cNvPr id="0" name=""/>
        <dsp:cNvSpPr/>
      </dsp:nvSpPr>
      <dsp:spPr>
        <a:xfrm rot="10835934">
          <a:off x="2554490" y="2174831"/>
          <a:ext cx="355856" cy="239482"/>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626333" y="2223102"/>
        <a:ext cx="284011" cy="143690"/>
      </dsp:txXfrm>
    </dsp:sp>
    <dsp:sp modelId="{310EE952-FB0E-4E54-A60B-845B1AFDB97A}">
      <dsp:nvSpPr>
        <dsp:cNvPr id="0" name=""/>
        <dsp:cNvSpPr/>
      </dsp:nvSpPr>
      <dsp:spPr>
        <a:xfrm>
          <a:off x="455899" y="1656144"/>
          <a:ext cx="2057434" cy="1200139"/>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757203" y="1831900"/>
        <a:ext cx="1454826" cy="848627"/>
      </dsp:txXfrm>
    </dsp:sp>
    <dsp:sp modelId="{E84AFE5A-28AF-47E9-91AA-5C7EE452BE99}">
      <dsp:nvSpPr>
        <dsp:cNvPr id="0" name=""/>
        <dsp:cNvSpPr/>
      </dsp:nvSpPr>
      <dsp:spPr>
        <a:xfrm rot="5385615">
          <a:off x="3643355" y="3115265"/>
          <a:ext cx="394546" cy="240605"/>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79294" y="3127296"/>
        <a:ext cx="322365" cy="144363"/>
      </dsp:txXfrm>
    </dsp:sp>
    <dsp:sp modelId="{800C7AD7-517D-4191-8C87-51BF99A68CB7}">
      <dsp:nvSpPr>
        <dsp:cNvPr id="0" name=""/>
        <dsp:cNvSpPr/>
      </dsp:nvSpPr>
      <dsp:spPr>
        <a:xfrm>
          <a:off x="2927304" y="3438296"/>
          <a:ext cx="1874281" cy="1090662"/>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201786" y="3598020"/>
        <a:ext cx="1325317" cy="771214"/>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919599" y="1579054"/>
          <a:ext cx="1840077" cy="1409339"/>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89072" y="1785447"/>
        <a:ext cx="1301131" cy="996553"/>
      </dsp:txXfrm>
    </dsp:sp>
    <dsp:sp modelId="{A1BCC8AD-4431-441E-8849-950125950B6F}">
      <dsp:nvSpPr>
        <dsp:cNvPr id="0" name=""/>
        <dsp:cNvSpPr/>
      </dsp:nvSpPr>
      <dsp:spPr>
        <a:xfrm rot="16180685">
          <a:off x="3671478" y="1240438"/>
          <a:ext cx="357608" cy="225568"/>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05503" y="1319386"/>
        <a:ext cx="289938" cy="135340"/>
      </dsp:txXfrm>
    </dsp:sp>
    <dsp:sp modelId="{EFB7FCD0-5A45-46C0-97DD-A423C0AEA8A0}">
      <dsp:nvSpPr>
        <dsp:cNvPr id="0" name=""/>
        <dsp:cNvSpPr/>
      </dsp:nvSpPr>
      <dsp:spPr>
        <a:xfrm>
          <a:off x="2877550" y="0"/>
          <a:ext cx="1904920" cy="1140468"/>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56519" y="167018"/>
        <a:ext cx="1346982" cy="806432"/>
      </dsp:txXfrm>
    </dsp:sp>
    <dsp:sp modelId="{BB96B336-5183-4511-A90D-F12EDA09CC57}">
      <dsp:nvSpPr>
        <dsp:cNvPr id="0" name=""/>
        <dsp:cNvSpPr/>
      </dsp:nvSpPr>
      <dsp:spPr>
        <a:xfrm rot="21563107">
          <a:off x="4815742" y="2165055"/>
          <a:ext cx="451360" cy="238312"/>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15744" y="2213101"/>
        <a:ext cx="379866" cy="142988"/>
      </dsp:txXfrm>
    </dsp:sp>
    <dsp:sp modelId="{7160812A-44A3-4BBE-BC0D-BC6C16FE13DB}">
      <dsp:nvSpPr>
        <dsp:cNvPr id="0" name=""/>
        <dsp:cNvSpPr/>
      </dsp:nvSpPr>
      <dsp:spPr>
        <a:xfrm>
          <a:off x="5289678" y="1657285"/>
          <a:ext cx="1827695" cy="1202138"/>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557338" y="1833334"/>
        <a:ext cx="1292375" cy="850040"/>
      </dsp:txXfrm>
    </dsp:sp>
    <dsp:sp modelId="{9A2C7469-B8A1-4860-BDD4-38EBCA263242}">
      <dsp:nvSpPr>
        <dsp:cNvPr id="0" name=""/>
        <dsp:cNvSpPr/>
      </dsp:nvSpPr>
      <dsp:spPr>
        <a:xfrm rot="10835934">
          <a:off x="2536152" y="2177370"/>
          <a:ext cx="355048" cy="239881"/>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608114" y="2225722"/>
        <a:ext cx="283084" cy="143929"/>
      </dsp:txXfrm>
    </dsp:sp>
    <dsp:sp modelId="{310EE952-FB0E-4E54-A60B-845B1AFDB97A}">
      <dsp:nvSpPr>
        <dsp:cNvPr id="0" name=""/>
        <dsp:cNvSpPr/>
      </dsp:nvSpPr>
      <dsp:spPr>
        <a:xfrm>
          <a:off x="434227" y="1657828"/>
          <a:ext cx="2060862" cy="1202138"/>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736033" y="1833877"/>
        <a:ext cx="1457250" cy="850040"/>
      </dsp:txXfrm>
    </dsp:sp>
    <dsp:sp modelId="{E84AFE5A-28AF-47E9-91AA-5C7EE452BE99}">
      <dsp:nvSpPr>
        <dsp:cNvPr id="0" name=""/>
        <dsp:cNvSpPr/>
      </dsp:nvSpPr>
      <dsp:spPr>
        <a:xfrm rot="5385615">
          <a:off x="3625892" y="3118780"/>
          <a:ext cx="394157" cy="241005"/>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61891" y="3130831"/>
        <a:ext cx="321856" cy="144603"/>
      </dsp:txXfrm>
    </dsp:sp>
    <dsp:sp modelId="{800C7AD7-517D-4191-8C87-51BF99A68CB7}">
      <dsp:nvSpPr>
        <dsp:cNvPr id="0" name=""/>
        <dsp:cNvSpPr/>
      </dsp:nvSpPr>
      <dsp:spPr>
        <a:xfrm>
          <a:off x="2908067" y="3441729"/>
          <a:ext cx="1877404" cy="1092479"/>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83006" y="3601719"/>
        <a:ext cx="1327526" cy="772499"/>
      </dsp:txXfrm>
    </dsp:sp>
  </dsp:spTree>
</dsp:drawing>
</file>

<file path=xl/diagrams/drawing5.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95222" y="1633785"/>
          <a:ext cx="1904176" cy="1458433"/>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74082" y="1847368"/>
        <a:ext cx="1346456" cy="1031267"/>
      </dsp:txXfrm>
    </dsp:sp>
    <dsp:sp modelId="{A1BCC8AD-4431-441E-8849-950125950B6F}">
      <dsp:nvSpPr>
        <dsp:cNvPr id="0" name=""/>
        <dsp:cNvSpPr/>
      </dsp:nvSpPr>
      <dsp:spPr>
        <a:xfrm rot="16180686">
          <a:off x="3673395" y="1283506"/>
          <a:ext cx="369841" cy="233425"/>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08605" y="1365204"/>
        <a:ext cx="299814" cy="140055"/>
      </dsp:txXfrm>
    </dsp:sp>
    <dsp:sp modelId="{EFB7FCD0-5A45-46C0-97DD-A423C0AEA8A0}">
      <dsp:nvSpPr>
        <dsp:cNvPr id="0" name=""/>
        <dsp:cNvSpPr/>
      </dsp:nvSpPr>
      <dsp:spPr>
        <a:xfrm>
          <a:off x="2851710" y="0"/>
          <a:ext cx="1971278" cy="1180196"/>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40397" y="172836"/>
        <a:ext cx="1393904" cy="834524"/>
      </dsp:txXfrm>
    </dsp:sp>
    <dsp:sp modelId="{BB96B336-5183-4511-A90D-F12EDA09CC57}">
      <dsp:nvSpPr>
        <dsp:cNvPr id="0" name=""/>
        <dsp:cNvSpPr/>
      </dsp:nvSpPr>
      <dsp:spPr>
        <a:xfrm rot="21563107">
          <a:off x="4857369" y="2240201"/>
          <a:ext cx="466699" cy="246614"/>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57371" y="2289921"/>
        <a:ext cx="392715" cy="147968"/>
      </dsp:txXfrm>
    </dsp:sp>
    <dsp:sp modelId="{7160812A-44A3-4BBE-BC0D-BC6C16FE13DB}">
      <dsp:nvSpPr>
        <dsp:cNvPr id="0" name=""/>
        <dsp:cNvSpPr/>
      </dsp:nvSpPr>
      <dsp:spPr>
        <a:xfrm>
          <a:off x="5347410" y="1714745"/>
          <a:ext cx="1891362" cy="1244014"/>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24394" y="1896927"/>
        <a:ext cx="1337394" cy="879650"/>
      </dsp:txXfrm>
    </dsp:sp>
    <dsp:sp modelId="{9A2C7469-B8A1-4860-BDD4-38EBCA263242}">
      <dsp:nvSpPr>
        <dsp:cNvPr id="0" name=""/>
        <dsp:cNvSpPr/>
      </dsp:nvSpPr>
      <dsp:spPr>
        <a:xfrm rot="10835934">
          <a:off x="2498826" y="2252945"/>
          <a:ext cx="367037" cy="248238"/>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73295" y="2302982"/>
        <a:ext cx="292566" cy="148942"/>
      </dsp:txXfrm>
    </dsp:sp>
    <dsp:sp modelId="{310EE952-FB0E-4E54-A60B-845B1AFDB97A}">
      <dsp:nvSpPr>
        <dsp:cNvPr id="0" name=""/>
        <dsp:cNvSpPr/>
      </dsp:nvSpPr>
      <dsp:spPr>
        <a:xfrm>
          <a:off x="323725" y="1715308"/>
          <a:ext cx="2132651" cy="1244014"/>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36045" y="1897490"/>
        <a:ext cx="1508011" cy="879650"/>
      </dsp:txXfrm>
    </dsp:sp>
    <dsp:sp modelId="{E84AFE5A-28AF-47E9-91AA-5C7EE452BE99}">
      <dsp:nvSpPr>
        <dsp:cNvPr id="0" name=""/>
        <dsp:cNvSpPr/>
      </dsp:nvSpPr>
      <dsp:spPr>
        <a:xfrm rot="5385615">
          <a:off x="3626273" y="3226988"/>
          <a:ext cx="407604" cy="249401"/>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63526" y="3239458"/>
        <a:ext cx="332784" cy="149641"/>
      </dsp:txXfrm>
    </dsp:sp>
    <dsp:sp modelId="{800C7AD7-517D-4191-8C87-51BF99A68CB7}">
      <dsp:nvSpPr>
        <dsp:cNvPr id="0" name=""/>
        <dsp:cNvSpPr/>
      </dsp:nvSpPr>
      <dsp:spPr>
        <a:xfrm>
          <a:off x="2883287" y="3561020"/>
          <a:ext cx="1942802" cy="1130535"/>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67804" y="3726583"/>
        <a:ext cx="1373768" cy="799409"/>
      </dsp:txXfrm>
    </dsp:sp>
  </dsp:spTree>
</dsp:drawing>
</file>

<file path=xl/diagrams/drawing6.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905611" y="1634109"/>
          <a:ext cx="1903345" cy="1457797"/>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84349" y="1847598"/>
        <a:ext cx="1345869" cy="1030819"/>
      </dsp:txXfrm>
    </dsp:sp>
    <dsp:sp modelId="{A1BCC8AD-4431-441E-8849-950125950B6F}">
      <dsp:nvSpPr>
        <dsp:cNvPr id="0" name=""/>
        <dsp:cNvSpPr/>
      </dsp:nvSpPr>
      <dsp:spPr>
        <a:xfrm rot="16180690">
          <a:off x="3683057" y="1283480"/>
          <a:ext cx="370525" cy="233324"/>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18252" y="1365143"/>
        <a:ext cx="300528" cy="139994"/>
      </dsp:txXfrm>
    </dsp:sp>
    <dsp:sp modelId="{EFB7FCD0-5A45-46C0-97DD-A423C0AEA8A0}">
      <dsp:nvSpPr>
        <dsp:cNvPr id="0" name=""/>
        <dsp:cNvSpPr/>
      </dsp:nvSpPr>
      <dsp:spPr>
        <a:xfrm>
          <a:off x="2862114" y="0"/>
          <a:ext cx="1970418" cy="1179682"/>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50675" y="172760"/>
        <a:ext cx="1393296" cy="834162"/>
      </dsp:txXfrm>
    </dsp:sp>
    <dsp:sp modelId="{BB96B336-5183-4511-A90D-F12EDA09CC57}">
      <dsp:nvSpPr>
        <dsp:cNvPr id="0" name=""/>
        <dsp:cNvSpPr/>
      </dsp:nvSpPr>
      <dsp:spPr>
        <a:xfrm rot="21563107">
          <a:off x="4866999" y="2240256"/>
          <a:ext cx="467277" cy="246506"/>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67001" y="2289954"/>
        <a:ext cx="393325" cy="147904"/>
      </dsp:txXfrm>
    </dsp:sp>
    <dsp:sp modelId="{7160812A-44A3-4BBE-BC0D-BC6C16FE13DB}">
      <dsp:nvSpPr>
        <dsp:cNvPr id="0" name=""/>
        <dsp:cNvSpPr/>
      </dsp:nvSpPr>
      <dsp:spPr>
        <a:xfrm>
          <a:off x="5357648" y="1715024"/>
          <a:ext cx="1890537" cy="1243472"/>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34511" y="1897126"/>
        <a:ext cx="1336811" cy="879268"/>
      </dsp:txXfrm>
    </dsp:sp>
    <dsp:sp modelId="{9A2C7469-B8A1-4860-BDD4-38EBCA263242}">
      <dsp:nvSpPr>
        <dsp:cNvPr id="0" name=""/>
        <dsp:cNvSpPr/>
      </dsp:nvSpPr>
      <dsp:spPr>
        <a:xfrm rot="10835934">
          <a:off x="2508555" y="2252995"/>
          <a:ext cx="367648" cy="248129"/>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82992" y="2303010"/>
        <a:ext cx="293209" cy="148877"/>
      </dsp:txXfrm>
    </dsp:sp>
    <dsp:sp modelId="{310EE952-FB0E-4E54-A60B-845B1AFDB97A}">
      <dsp:nvSpPr>
        <dsp:cNvPr id="0" name=""/>
        <dsp:cNvSpPr/>
      </dsp:nvSpPr>
      <dsp:spPr>
        <a:xfrm>
          <a:off x="334313" y="1715587"/>
          <a:ext cx="2131721" cy="1243472"/>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46496" y="1897689"/>
        <a:ext cx="1507355" cy="879268"/>
      </dsp:txXfrm>
    </dsp:sp>
    <dsp:sp modelId="{E84AFE5A-28AF-47E9-91AA-5C7EE452BE99}">
      <dsp:nvSpPr>
        <dsp:cNvPr id="0" name=""/>
        <dsp:cNvSpPr/>
      </dsp:nvSpPr>
      <dsp:spPr>
        <a:xfrm rot="5385615">
          <a:off x="3636027" y="3226939"/>
          <a:ext cx="408003" cy="249292"/>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73265" y="3239403"/>
        <a:ext cx="333215" cy="149576"/>
      </dsp:txXfrm>
    </dsp:sp>
    <dsp:sp modelId="{800C7AD7-517D-4191-8C87-51BF99A68CB7}">
      <dsp:nvSpPr>
        <dsp:cNvPr id="0" name=""/>
        <dsp:cNvSpPr/>
      </dsp:nvSpPr>
      <dsp:spPr>
        <a:xfrm>
          <a:off x="2893684" y="3561166"/>
          <a:ext cx="1941955" cy="1130042"/>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78077" y="3726657"/>
        <a:ext cx="1373169" cy="799060"/>
      </dsp:txXfrm>
    </dsp:sp>
  </dsp:spTree>
</dsp:drawing>
</file>

<file path=xl/diagrams/drawing7.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91466" y="1632014"/>
          <a:ext cx="1901707" cy="1456542"/>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69965" y="1845320"/>
        <a:ext cx="1344709" cy="1029930"/>
      </dsp:txXfrm>
    </dsp:sp>
    <dsp:sp modelId="{A1BCC8AD-4431-441E-8849-950125950B6F}">
      <dsp:nvSpPr>
        <dsp:cNvPr id="0" name=""/>
        <dsp:cNvSpPr/>
      </dsp:nvSpPr>
      <dsp:spPr>
        <a:xfrm rot="16180687">
          <a:off x="3668500" y="1282021"/>
          <a:ext cx="369645" cy="233123"/>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703665" y="1363614"/>
        <a:ext cx="299708" cy="139873"/>
      </dsp:txXfrm>
    </dsp:sp>
    <dsp:sp modelId="{EFB7FCD0-5A45-46C0-97DD-A423C0AEA8A0}">
      <dsp:nvSpPr>
        <dsp:cNvPr id="0" name=""/>
        <dsp:cNvSpPr/>
      </dsp:nvSpPr>
      <dsp:spPr>
        <a:xfrm>
          <a:off x="2848009" y="0"/>
          <a:ext cx="1968722" cy="1178666"/>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36322" y="172612"/>
        <a:ext cx="1392096" cy="833442"/>
      </dsp:txXfrm>
    </dsp:sp>
    <dsp:sp modelId="{BB96B336-5183-4511-A90D-F12EDA09CC57}">
      <dsp:nvSpPr>
        <dsp:cNvPr id="0" name=""/>
        <dsp:cNvSpPr/>
      </dsp:nvSpPr>
      <dsp:spPr>
        <a:xfrm rot="21563107">
          <a:off x="4851107" y="2237642"/>
          <a:ext cx="466398" cy="246294"/>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51109" y="2287297"/>
        <a:ext cx="392510" cy="147776"/>
      </dsp:txXfrm>
    </dsp:sp>
    <dsp:sp modelId="{7160812A-44A3-4BBE-BC0D-BC6C16FE13DB}">
      <dsp:nvSpPr>
        <dsp:cNvPr id="0" name=""/>
        <dsp:cNvSpPr/>
      </dsp:nvSpPr>
      <dsp:spPr>
        <a:xfrm>
          <a:off x="5340832" y="1712866"/>
          <a:ext cx="1888910" cy="1242402"/>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17456" y="1894812"/>
        <a:ext cx="1335662" cy="878510"/>
      </dsp:txXfrm>
    </dsp:sp>
    <dsp:sp modelId="{9A2C7469-B8A1-4860-BDD4-38EBCA263242}">
      <dsp:nvSpPr>
        <dsp:cNvPr id="0" name=""/>
        <dsp:cNvSpPr/>
      </dsp:nvSpPr>
      <dsp:spPr>
        <a:xfrm rot="10835934">
          <a:off x="2495260" y="2250370"/>
          <a:ext cx="366861" cy="247916"/>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69633" y="2300342"/>
        <a:ext cx="292486" cy="148750"/>
      </dsp:txXfrm>
    </dsp:sp>
    <dsp:sp modelId="{310EE952-FB0E-4E54-A60B-845B1AFDB97A}">
      <dsp:nvSpPr>
        <dsp:cNvPr id="0" name=""/>
        <dsp:cNvSpPr/>
      </dsp:nvSpPr>
      <dsp:spPr>
        <a:xfrm>
          <a:off x="322944" y="1713428"/>
          <a:ext cx="2129887" cy="1242402"/>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34859" y="1895374"/>
        <a:ext cx="1506057" cy="878510"/>
      </dsp:txXfrm>
    </dsp:sp>
    <dsp:sp modelId="{E84AFE5A-28AF-47E9-91AA-5C7EE452BE99}">
      <dsp:nvSpPr>
        <dsp:cNvPr id="0" name=""/>
        <dsp:cNvSpPr/>
      </dsp:nvSpPr>
      <dsp:spPr>
        <a:xfrm rot="5385615">
          <a:off x="3621447" y="3223277"/>
          <a:ext cx="407300" cy="249078"/>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58652" y="3235732"/>
        <a:ext cx="332577" cy="149446"/>
      </dsp:txXfrm>
    </dsp:sp>
    <dsp:sp modelId="{800C7AD7-517D-4191-8C87-51BF99A68CB7}">
      <dsp:nvSpPr>
        <dsp:cNvPr id="0" name=""/>
        <dsp:cNvSpPr/>
      </dsp:nvSpPr>
      <dsp:spPr>
        <a:xfrm>
          <a:off x="2879548" y="3557008"/>
          <a:ext cx="1940284" cy="1129070"/>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63696" y="3722356"/>
        <a:ext cx="1371988" cy="798374"/>
      </dsp:txXfrm>
    </dsp:sp>
  </dsp:spTree>
</dsp:drawing>
</file>

<file path=xl/diagrams/drawing8.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83283" y="1626368"/>
          <a:ext cx="1896321" cy="1452417"/>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60993" y="1839070"/>
        <a:ext cx="1340901" cy="1027013"/>
      </dsp:txXfrm>
    </dsp:sp>
    <dsp:sp modelId="{A1BCC8AD-4431-441E-8849-950125950B6F}">
      <dsp:nvSpPr>
        <dsp:cNvPr id="0" name=""/>
        <dsp:cNvSpPr/>
      </dsp:nvSpPr>
      <dsp:spPr>
        <a:xfrm rot="16180684">
          <a:off x="3658499" y="1277863"/>
          <a:ext cx="367763" cy="232463"/>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693564" y="1359225"/>
        <a:ext cx="298024" cy="139477"/>
      </dsp:txXfrm>
    </dsp:sp>
    <dsp:sp modelId="{EFB7FCD0-5A45-46C0-97DD-A423C0AEA8A0}">
      <dsp:nvSpPr>
        <dsp:cNvPr id="0" name=""/>
        <dsp:cNvSpPr/>
      </dsp:nvSpPr>
      <dsp:spPr>
        <a:xfrm>
          <a:off x="2839954" y="0"/>
          <a:ext cx="1963146" cy="1175328"/>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27450" y="172123"/>
        <a:ext cx="1388154" cy="831082"/>
      </dsp:txXfrm>
    </dsp:sp>
    <dsp:sp modelId="{BB96B336-5183-4511-A90D-F12EDA09CC57}">
      <dsp:nvSpPr>
        <dsp:cNvPr id="0" name=""/>
        <dsp:cNvSpPr/>
      </dsp:nvSpPr>
      <dsp:spPr>
        <a:xfrm rot="21563107">
          <a:off x="4837263" y="2230287"/>
          <a:ext cx="464181" cy="245596"/>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37265" y="2279801"/>
        <a:ext cx="390502" cy="147358"/>
      </dsp:txXfrm>
    </dsp:sp>
    <dsp:sp modelId="{7160812A-44A3-4BBE-BC0D-BC6C16FE13DB}">
      <dsp:nvSpPr>
        <dsp:cNvPr id="0" name=""/>
        <dsp:cNvSpPr/>
      </dsp:nvSpPr>
      <dsp:spPr>
        <a:xfrm>
          <a:off x="5324660" y="1707002"/>
          <a:ext cx="1883561" cy="1238883"/>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600501" y="1888432"/>
        <a:ext cx="1331879" cy="876023"/>
      </dsp:txXfrm>
    </dsp:sp>
    <dsp:sp modelId="{9A2C7469-B8A1-4860-BDD4-38EBCA263242}">
      <dsp:nvSpPr>
        <dsp:cNvPr id="0" name=""/>
        <dsp:cNvSpPr/>
      </dsp:nvSpPr>
      <dsp:spPr>
        <a:xfrm rot="10835934">
          <a:off x="2489155" y="2242978"/>
          <a:ext cx="364938" cy="247214"/>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63317" y="2292809"/>
        <a:ext cx="290774" cy="148328"/>
      </dsp:txXfrm>
    </dsp:sp>
    <dsp:sp modelId="{310EE952-FB0E-4E54-A60B-845B1AFDB97A}">
      <dsp:nvSpPr>
        <dsp:cNvPr id="0" name=""/>
        <dsp:cNvSpPr/>
      </dsp:nvSpPr>
      <dsp:spPr>
        <a:xfrm>
          <a:off x="323094" y="1707562"/>
          <a:ext cx="2123854" cy="1238883"/>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34125" y="1888992"/>
        <a:ext cx="1501792" cy="876023"/>
      </dsp:txXfrm>
    </dsp:sp>
    <dsp:sp modelId="{E84AFE5A-28AF-47E9-91AA-5C7EE452BE99}">
      <dsp:nvSpPr>
        <dsp:cNvPr id="0" name=""/>
        <dsp:cNvSpPr/>
      </dsp:nvSpPr>
      <dsp:spPr>
        <a:xfrm rot="5385615">
          <a:off x="3611559" y="3212756"/>
          <a:ext cx="405486" cy="248372"/>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48659" y="3225174"/>
        <a:ext cx="330974" cy="149024"/>
      </dsp:txXfrm>
    </dsp:sp>
    <dsp:sp modelId="{800C7AD7-517D-4191-8C87-51BF99A68CB7}">
      <dsp:nvSpPr>
        <dsp:cNvPr id="0" name=""/>
        <dsp:cNvSpPr/>
      </dsp:nvSpPr>
      <dsp:spPr>
        <a:xfrm>
          <a:off x="2871395" y="3545151"/>
          <a:ext cx="1934788" cy="1125872"/>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54738" y="3710031"/>
        <a:ext cx="1368102" cy="796112"/>
      </dsp:txXfrm>
    </dsp:sp>
  </dsp:spTree>
</dsp:drawing>
</file>

<file path=xl/diagrams/drawing9.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2B07621-568E-47FA-B13D-803D0D525A70}">
      <dsp:nvSpPr>
        <dsp:cNvPr id="0" name=""/>
        <dsp:cNvSpPr/>
      </dsp:nvSpPr>
      <dsp:spPr>
        <a:xfrm>
          <a:off x="2880197" y="1627159"/>
          <a:ext cx="1894301" cy="1450870"/>
        </a:xfrm>
        <a:prstGeom prst="ellipse">
          <a:avLst/>
        </a:prstGeom>
        <a:solidFill>
          <a:schemeClr val="accent4">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kern="1200" dirty="0">
              <a:solidFill>
                <a:sysClr val="windowText" lastClr="000000"/>
              </a:solidFill>
            </a:rPr>
            <a:t>Evaluer ma démarche d'ancrage local</a:t>
          </a:r>
        </a:p>
      </dsp:txBody>
      <dsp:txXfrm>
        <a:off x="3157611" y="1839634"/>
        <a:ext cx="1339473" cy="1025920"/>
      </dsp:txXfrm>
    </dsp:sp>
    <dsp:sp modelId="{A1BCC8AD-4431-441E-8849-950125950B6F}">
      <dsp:nvSpPr>
        <dsp:cNvPr id="0" name=""/>
        <dsp:cNvSpPr/>
      </dsp:nvSpPr>
      <dsp:spPr>
        <a:xfrm rot="16180691">
          <a:off x="3653645" y="1277801"/>
          <a:ext cx="369428" cy="232215"/>
        </a:xfrm>
        <a:prstGeom prst="rightArrow">
          <a:avLst>
            <a:gd name="adj1" fmla="val 60000"/>
            <a:gd name="adj2" fmla="val 50000"/>
          </a:avLst>
        </a:prstGeom>
        <a:solidFill>
          <a:schemeClr val="accent5">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3688673" y="1359075"/>
        <a:ext cx="299764" cy="139329"/>
      </dsp:txXfrm>
    </dsp:sp>
    <dsp:sp modelId="{EFB7FCD0-5A45-46C0-97DD-A423C0AEA8A0}">
      <dsp:nvSpPr>
        <dsp:cNvPr id="0" name=""/>
        <dsp:cNvSpPr/>
      </dsp:nvSpPr>
      <dsp:spPr>
        <a:xfrm>
          <a:off x="2836903" y="0"/>
          <a:ext cx="1961056" cy="1174076"/>
        </a:xfrm>
        <a:prstGeom prst="ellipse">
          <a:avLst/>
        </a:prstGeom>
        <a:solidFill>
          <a:schemeClr val="accent5">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dirty="0">
              <a:solidFill>
                <a:sysClr val="windowText" lastClr="000000"/>
              </a:solidFill>
            </a:rPr>
            <a:t>Axe 1 </a:t>
          </a:r>
        </a:p>
        <a:p>
          <a:pPr marL="0" lvl="0" indent="0" algn="ctr" defTabSz="711200">
            <a:lnSpc>
              <a:spcPct val="90000"/>
            </a:lnSpc>
            <a:spcBef>
              <a:spcPct val="0"/>
            </a:spcBef>
            <a:spcAft>
              <a:spcPct val="35000"/>
            </a:spcAft>
            <a:buNone/>
          </a:pPr>
          <a:r>
            <a:rPr lang="fr-FR" sz="1600" b="0" kern="1200">
              <a:solidFill>
                <a:sysClr val="windowText" lastClr="000000"/>
              </a:solidFill>
            </a:rPr>
            <a:t>Stratégies d'innovation et de marché</a:t>
          </a:r>
          <a:endParaRPr lang="fr-FR" sz="1600" b="0" kern="1200" dirty="0">
            <a:solidFill>
              <a:sysClr val="windowText" lastClr="000000"/>
            </a:solidFill>
          </a:endParaRPr>
        </a:p>
      </dsp:txBody>
      <dsp:txXfrm>
        <a:off x="3124093" y="171939"/>
        <a:ext cx="1386676" cy="830198"/>
      </dsp:txXfrm>
    </dsp:sp>
    <dsp:sp modelId="{BB96B336-5183-4511-A90D-F12EDA09CC57}">
      <dsp:nvSpPr>
        <dsp:cNvPr id="0" name=""/>
        <dsp:cNvSpPr/>
      </dsp:nvSpPr>
      <dsp:spPr>
        <a:xfrm rot="21563107">
          <a:off x="4832372" y="2230421"/>
          <a:ext cx="465907" cy="245335"/>
        </a:xfrm>
        <a:prstGeom prst="rightArrow">
          <a:avLst>
            <a:gd name="adj1" fmla="val 60000"/>
            <a:gd name="adj2" fmla="val 50000"/>
          </a:avLst>
        </a:prstGeom>
        <a:solidFill>
          <a:schemeClr val="accent2">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a:off x="4832374" y="2279883"/>
        <a:ext cx="392307" cy="147201"/>
      </dsp:txXfrm>
    </dsp:sp>
    <dsp:sp modelId="{7160812A-44A3-4BBE-BC0D-BC6C16FE13DB}">
      <dsp:nvSpPr>
        <dsp:cNvPr id="0" name=""/>
        <dsp:cNvSpPr/>
      </dsp:nvSpPr>
      <dsp:spPr>
        <a:xfrm>
          <a:off x="5321582" y="1707679"/>
          <a:ext cx="1881555" cy="1237563"/>
        </a:xfrm>
        <a:prstGeom prst="ellipse">
          <a:avLst/>
        </a:prstGeom>
        <a:solidFill>
          <a:schemeClr val="accent2">
            <a:lumMod val="60000"/>
            <a:lumOff val="40000"/>
          </a:schemeClr>
        </a:solidFill>
        <a:ln w="12700" cap="flat" cmpd="sng" algn="ctr">
          <a:solidFill>
            <a:schemeClr val="accent2">
              <a:lumMod val="60000"/>
              <a:lumOff val="4000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2</a:t>
          </a:r>
        </a:p>
        <a:p>
          <a:pPr marL="0" lvl="0" indent="0" algn="ctr" defTabSz="711200">
            <a:lnSpc>
              <a:spcPct val="90000"/>
            </a:lnSpc>
            <a:spcBef>
              <a:spcPct val="0"/>
            </a:spcBef>
            <a:spcAft>
              <a:spcPct val="35000"/>
            </a:spcAft>
            <a:buNone/>
          </a:pPr>
          <a:r>
            <a:rPr lang="fr-FR" sz="1600" b="0" kern="1200">
              <a:solidFill>
                <a:sysClr val="windowText" lastClr="000000"/>
              </a:solidFill>
            </a:rPr>
            <a:t>Ancrage social et économique </a:t>
          </a:r>
          <a:endParaRPr lang="fr-FR" sz="1600" b="0" kern="1200" dirty="0">
            <a:solidFill>
              <a:sysClr val="windowText" lastClr="000000"/>
            </a:solidFill>
          </a:endParaRPr>
        </a:p>
      </dsp:txBody>
      <dsp:txXfrm>
        <a:off x="5597129" y="1888916"/>
        <a:ext cx="1330461" cy="875089"/>
      </dsp:txXfrm>
    </dsp:sp>
    <dsp:sp modelId="{9A2C7469-B8A1-4860-BDD4-38EBCA263242}">
      <dsp:nvSpPr>
        <dsp:cNvPr id="0" name=""/>
        <dsp:cNvSpPr/>
      </dsp:nvSpPr>
      <dsp:spPr>
        <a:xfrm rot="10835934">
          <a:off x="2484123" y="2243099"/>
          <a:ext cx="366739" cy="246950"/>
        </a:xfrm>
        <a:prstGeom prst="rightArrow">
          <a:avLst>
            <a:gd name="adj1" fmla="val 60000"/>
            <a:gd name="adj2" fmla="val 50000"/>
          </a:avLst>
        </a:prstGeom>
        <a:solidFill>
          <a:schemeClr val="accent6">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711200">
            <a:lnSpc>
              <a:spcPct val="90000"/>
            </a:lnSpc>
            <a:spcBef>
              <a:spcPct val="0"/>
            </a:spcBef>
            <a:spcAft>
              <a:spcPct val="35000"/>
            </a:spcAft>
            <a:buNone/>
          </a:pPr>
          <a:endParaRPr lang="fr-FR" sz="1600" b="1" kern="1200"/>
        </a:p>
      </dsp:txBody>
      <dsp:txXfrm rot="10800000">
        <a:off x="2558206" y="2292876"/>
        <a:ext cx="292654" cy="148170"/>
      </dsp:txXfrm>
    </dsp:sp>
    <dsp:sp modelId="{310EE952-FB0E-4E54-A60B-845B1AFDB97A}">
      <dsp:nvSpPr>
        <dsp:cNvPr id="0" name=""/>
        <dsp:cNvSpPr/>
      </dsp:nvSpPr>
      <dsp:spPr>
        <a:xfrm>
          <a:off x="320114" y="1708239"/>
          <a:ext cx="2121592" cy="1237563"/>
        </a:xfrm>
        <a:prstGeom prst="ellipse">
          <a:avLst/>
        </a:prstGeom>
        <a:solidFill>
          <a:schemeClr val="accent6">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4 </a:t>
          </a:r>
        </a:p>
        <a:p>
          <a:pPr marL="0" lvl="0" indent="0" algn="ctr" defTabSz="711200">
            <a:lnSpc>
              <a:spcPct val="90000"/>
            </a:lnSpc>
            <a:spcBef>
              <a:spcPct val="0"/>
            </a:spcBef>
            <a:spcAft>
              <a:spcPct val="35000"/>
            </a:spcAft>
            <a:buNone/>
          </a:pPr>
          <a:r>
            <a:rPr lang="fr-FR" sz="1600" b="0" kern="1200">
              <a:solidFill>
                <a:sysClr val="windowText" lastClr="000000"/>
              </a:solidFill>
            </a:rPr>
            <a:t>Gouvernance</a:t>
          </a:r>
          <a:endParaRPr lang="fr-FR" sz="1600" b="0" kern="1200" dirty="0">
            <a:solidFill>
              <a:sysClr val="windowText" lastClr="000000"/>
            </a:solidFill>
          </a:endParaRPr>
        </a:p>
      </dsp:txBody>
      <dsp:txXfrm>
        <a:off x="630814" y="1889476"/>
        <a:ext cx="1500192" cy="875089"/>
      </dsp:txXfrm>
    </dsp:sp>
    <dsp:sp modelId="{E84AFE5A-28AF-47E9-91AA-5C7EE452BE99}">
      <dsp:nvSpPr>
        <dsp:cNvPr id="0" name=""/>
        <dsp:cNvSpPr/>
      </dsp:nvSpPr>
      <dsp:spPr>
        <a:xfrm rot="5385615">
          <a:off x="3606799" y="3212769"/>
          <a:ext cx="406689" cy="248108"/>
        </a:xfrm>
        <a:prstGeom prst="rightArrow">
          <a:avLst>
            <a:gd name="adj1" fmla="val 60000"/>
            <a:gd name="adj2" fmla="val 50000"/>
          </a:avLst>
        </a:prstGeom>
        <a:solidFill>
          <a:schemeClr val="accent3">
            <a:lumMod val="60000"/>
            <a:lumOff val="40000"/>
          </a:schemeClr>
        </a:solidFill>
        <a:ln>
          <a:noFill/>
        </a:ln>
        <a:effectLst/>
      </dsp:spPr>
      <dsp:style>
        <a:lnRef idx="0">
          <a:scrgbClr r="0" g="0" b="0"/>
        </a:lnRef>
        <a:fillRef idx="1">
          <a:scrgbClr r="0" g="0" b="0"/>
        </a:fillRef>
        <a:effectRef idx="0">
          <a:scrgbClr r="0" g="0" b="0"/>
        </a:effectRef>
        <a:fontRef idx="minor">
          <a:schemeClr val="lt1"/>
        </a:fontRef>
      </dsp:style>
      <dsp:txBody>
        <a:bodyPr spcFirstLastPara="0" vert="horz" wrap="square" lIns="0" tIns="0" rIns="0" bIns="0" numCol="1" spcCol="1270" anchor="ctr" anchorCtr="0">
          <a:noAutofit/>
        </a:bodyPr>
        <a:lstStyle/>
        <a:p>
          <a:pPr marL="0" lvl="0" indent="0" algn="ctr" defTabSz="444500">
            <a:lnSpc>
              <a:spcPct val="90000"/>
            </a:lnSpc>
            <a:spcBef>
              <a:spcPct val="0"/>
            </a:spcBef>
            <a:spcAft>
              <a:spcPct val="35000"/>
            </a:spcAft>
            <a:buNone/>
          </a:pPr>
          <a:endParaRPr lang="fr-FR" sz="1000" kern="1200"/>
        </a:p>
      </dsp:txBody>
      <dsp:txXfrm>
        <a:off x="3643859" y="3225175"/>
        <a:ext cx="332257" cy="148864"/>
      </dsp:txXfrm>
    </dsp:sp>
    <dsp:sp modelId="{800C7AD7-517D-4191-8C87-51BF99A68CB7}">
      <dsp:nvSpPr>
        <dsp:cNvPr id="0" name=""/>
        <dsp:cNvSpPr/>
      </dsp:nvSpPr>
      <dsp:spPr>
        <a:xfrm>
          <a:off x="2868330" y="3545779"/>
          <a:ext cx="1932728" cy="1124673"/>
        </a:xfrm>
        <a:prstGeom prst="ellipse">
          <a:avLst/>
        </a:prstGeom>
        <a:solidFill>
          <a:schemeClr val="accent3">
            <a:lumMod val="60000"/>
            <a:lumOff val="4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20320" tIns="20320" rIns="20320" bIns="20320" numCol="1" spcCol="1270" anchor="ctr" anchorCtr="0">
          <a:noAutofit/>
        </a:bodyPr>
        <a:lstStyle/>
        <a:p>
          <a:pPr marL="0" lvl="0" indent="0" algn="ctr" defTabSz="711200">
            <a:lnSpc>
              <a:spcPct val="90000"/>
            </a:lnSpc>
            <a:spcBef>
              <a:spcPct val="0"/>
            </a:spcBef>
            <a:spcAft>
              <a:spcPct val="35000"/>
            </a:spcAft>
            <a:buNone/>
          </a:pPr>
          <a:r>
            <a:rPr lang="fr-FR" sz="1600" b="0" u="sng" kern="1200">
              <a:solidFill>
                <a:sysClr val="windowText" lastClr="000000"/>
              </a:solidFill>
            </a:rPr>
            <a:t>Axe 3</a:t>
          </a:r>
        </a:p>
        <a:p>
          <a:pPr marL="0" lvl="0" indent="0" algn="ctr" defTabSz="711200">
            <a:lnSpc>
              <a:spcPct val="90000"/>
            </a:lnSpc>
            <a:spcBef>
              <a:spcPct val="0"/>
            </a:spcBef>
            <a:spcAft>
              <a:spcPct val="35000"/>
            </a:spcAft>
            <a:buNone/>
          </a:pPr>
          <a:r>
            <a:rPr lang="fr-FR" sz="1600" b="0" kern="1200">
              <a:solidFill>
                <a:sysClr val="windowText" lastClr="000000"/>
              </a:solidFill>
            </a:rPr>
            <a:t>Co-production de ressources communes</a:t>
          </a:r>
        </a:p>
      </dsp:txBody>
      <dsp:txXfrm>
        <a:off x="3151371" y="3710484"/>
        <a:ext cx="1366646" cy="795263"/>
      </dsp:txXfrm>
    </dsp:sp>
  </dsp:spTree>
</dsp:drawing>
</file>

<file path=xl/diagrams/layout1.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10.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11.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3.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4.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5.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6.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7.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8.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layout9.xml><?xml version="1.0" encoding="utf-8"?>
<dgm:layoutDef xmlns:dgm="http://schemas.openxmlformats.org/drawingml/2006/diagram" xmlns:a="http://schemas.openxmlformats.org/drawingml/2006/main" uniqueId="urn:microsoft.com/office/officeart/2005/8/layout/radial5">
  <dgm:title val=""/>
  <dgm:desc val=""/>
  <dgm:catLst>
    <dgm:cat type="relationship" pri="23000"/>
    <dgm:cat type="cycle" pri="11000"/>
  </dgm:catLst>
  <dgm:sampData>
    <dgm:dataModel>
      <dgm:ptLst>
        <dgm:pt modelId="0" type="doc"/>
        <dgm:pt modelId="1">
          <dgm:prSet phldr="1"/>
        </dgm:pt>
        <dgm:pt modelId="11">
          <dgm:prSet phldr="1"/>
        </dgm:pt>
        <dgm:pt modelId="12">
          <dgm:prSet phldr="1"/>
        </dgm:pt>
        <dgm:pt modelId="13">
          <dgm:prSet phldr="1"/>
        </dgm:pt>
        <dgm:pt modelId="14">
          <dgm:prSet phldr="1"/>
        </dgm:pt>
      </dgm:ptLst>
      <dgm:cxnLst>
        <dgm:cxn modelId="2" srcId="0" destId="1" srcOrd="0" destOrd="0"/>
        <dgm:cxn modelId="3" srcId="1" destId="11" srcOrd="0" destOrd="0"/>
        <dgm:cxn modelId="4" srcId="1" destId="12" srcOrd="1" destOrd="0"/>
        <dgm:cxn modelId="5" srcId="1" destId="13" srcOrd="2" destOrd="0"/>
        <dgm:cxn modelId="6" srcId="1" destId="14" srcOrd="3" destOrd="0"/>
      </dgm:cxnLst>
      <dgm:bg/>
      <dgm:whole/>
    </dgm:dataModel>
  </dgm:sampData>
  <dgm:styleData>
    <dgm:dataModel>
      <dgm:ptLst>
        <dgm:pt modelId="0" type="doc"/>
        <dgm:pt modelId="1"/>
        <dgm:pt modelId="11"/>
        <dgm:pt modelId="12"/>
        <dgm:pt modelId="13"/>
      </dgm:ptLst>
      <dgm:cxnLst>
        <dgm:cxn modelId="2" srcId="0" destId="1" srcOrd="0" destOrd="0"/>
        <dgm:cxn modelId="15" srcId="1" destId="11" srcOrd="0" destOrd="0"/>
        <dgm:cxn modelId="16" srcId="1" destId="12" srcOrd="1" destOrd="0"/>
        <dgm:cxn modelId="17" srcId="1" destId="13" srcOrd="2" destOrd="0"/>
      </dgm:cxnLst>
      <dgm:bg/>
      <dgm:whole/>
    </dgm:dataModel>
  </dgm:styleData>
  <dgm:clrData>
    <dgm:dataModel>
      <dgm:ptLst>
        <dgm:pt modelId="0" type="doc"/>
        <dgm:pt modelId="1"/>
        <dgm:pt modelId="11"/>
        <dgm:pt modelId="12"/>
        <dgm:pt modelId="13"/>
        <dgm:pt modelId="14"/>
        <dgm:pt modelId="15"/>
        <dgm:pt modelId="16"/>
      </dgm:ptLst>
      <dgm:cxnLst>
        <dgm:cxn modelId="2" srcId="0" destId="1" srcOrd="0" destOrd="0"/>
        <dgm:cxn modelId="16" srcId="1" destId="11" srcOrd="0" destOrd="0"/>
        <dgm:cxn modelId="17" srcId="1" destId="12" srcOrd="1" destOrd="0"/>
        <dgm:cxn modelId="18" srcId="1" destId="13" srcOrd="2" destOrd="0"/>
        <dgm:cxn modelId="19" srcId="1" destId="14" srcOrd="3" destOrd="0"/>
        <dgm:cxn modelId="20" srcId="1" destId="15" srcOrd="4" destOrd="0"/>
        <dgm:cxn modelId="21" srcId="1" destId="16" srcOrd="5" destOrd="0"/>
      </dgm:cxnLst>
      <dgm:bg/>
      <dgm:whole/>
    </dgm:dataModel>
  </dgm:clrData>
  <dgm:layoutNode name="Name0">
    <dgm:varLst>
      <dgm:chMax val="1"/>
      <dgm:dir/>
      <dgm:animLvl val="ctr"/>
      <dgm:resizeHandles val="exact"/>
    </dgm:varLst>
    <dgm:choose name="Name1">
      <dgm:if name="Name2" func="var" arg="dir" op="equ" val="norm">
        <dgm:alg type="cycle">
          <dgm:param type="stAng" val="0"/>
          <dgm:param type="spanAng" val="360"/>
          <dgm:param type="ctrShpMap" val="fNode"/>
        </dgm:alg>
      </dgm:if>
      <dgm:else name="Name3">
        <dgm:alg type="cycle">
          <dgm:param type="stAng" val="0"/>
          <dgm:param type="spanAng" val="-360"/>
          <dgm:param type="ctrShpMap" val="fNode"/>
        </dgm:alg>
      </dgm:else>
    </dgm:choose>
    <dgm:shape xmlns:r="http://schemas.openxmlformats.org/officeDocument/2006/relationships" r:blip="">
      <dgm:adjLst/>
    </dgm:shape>
    <dgm:presOf/>
    <dgm:constrLst>
      <dgm:constr type="w" for="ch" forName="centerShape" refType="w"/>
      <dgm:constr type="w" for="ch" forName="parTrans" refType="w" refFor="ch" refForName="centerShape" fact="0.4"/>
      <dgm:constr type="w" for="ch" forName="node" refType="w" refFor="ch" refForName="centerShape" op="equ" fact="1.25"/>
      <dgm:constr type="sp" refType="w" refFor="ch" refForName="centerShape" op="equ" fact="0.4"/>
      <dgm:constr type="sibSp" refType="w" refFor="ch" refForName="node" fact="0.3"/>
      <dgm:constr type="primFontSz" for="ch" forName="centerShape" val="65"/>
      <dgm:constr type="primFontSz" for="des" forName="node" op="equ" val="65"/>
      <dgm:constr type="primFontSz" for="des" forName="node" refType="primFontSz" refFor="ch" refForName="centerShape" op="lte"/>
      <dgm:constr type="primFontSz" for="des" forName="connectorText" op="equ" val="55"/>
      <dgm:constr type="primFontSz" for="des" forName="connectorText" refType="primFontSz" refFor="ch" refForName="centerShape" op="lte" fact="0.8"/>
      <dgm:constr type="primFontSz" for="des" forName="connectorText" refType="primFontSz" refFor="des" refForName="node" op="lte"/>
    </dgm:constrLst>
    <dgm:choose name="Name4">
      <dgm:if name="Name5" axis="ch ch" ptType="node node" st="1 1" cnt="1 0" func="cnt" op="lte" val="6">
        <dgm:ruleLst>
          <dgm:rule type="w" for="ch" forName="node" val="NaN" fact="1" max="NaN"/>
        </dgm:ruleLst>
      </dgm:if>
      <dgm:if name="Name6" axis="ch ch" ptType="node node" st="1 1" cnt="1 0" func="cnt" op="lte" val="8">
        <dgm:ruleLst>
          <dgm:rule type="w" for="ch" forName="node" val="NaN" fact="0.9" max="NaN"/>
        </dgm:ruleLst>
      </dgm:if>
      <dgm:if name="Name7" axis="ch ch" ptType="node node" st="1 1" cnt="1 0" func="cnt" op="lte" val="10">
        <dgm:ruleLst>
          <dgm:rule type="w" for="ch" forName="node" val="NaN" fact="0.8" max="NaN"/>
        </dgm:ruleLst>
      </dgm:if>
      <dgm:if name="Name8" axis="ch ch" ptType="node node" st="1 1" cnt="1 0" func="cnt" op="lte" val="12">
        <dgm:ruleLst>
          <dgm:rule type="w" for="ch" forName="node" val="NaN" fact="0.7" max="NaN"/>
        </dgm:ruleLst>
      </dgm:if>
      <dgm:if name="Name9" axis="ch ch" ptType="node node" st="1 1" cnt="1 0" func="cnt" op="lte" val="14">
        <dgm:ruleLst>
          <dgm:rule type="w" for="ch" forName="node" val="NaN" fact="0.6" max="NaN"/>
        </dgm:ruleLst>
      </dgm:if>
      <dgm:else name="Name10">
        <dgm:ruleLst>
          <dgm:rule type="w" for="ch" forName="node" val="NaN" fact="0.5" max="NaN"/>
        </dgm:ruleLst>
      </dgm:else>
    </dgm:choose>
    <dgm:forEach name="Name11" axis="ch" ptType="node" cnt="1">
      <dgm:layoutNode name="centerShape" styleLbl="node0">
        <dgm:alg type="tx"/>
        <dgm:shape xmlns:r="http://schemas.openxmlformats.org/officeDocument/2006/relationships" type="ellipse" r:blip="">
          <dgm:adjLst/>
        </dgm:shape>
        <dgm:presOf axis="self"/>
        <dgm:constrLst>
          <dgm:constr type="h" refType="w"/>
          <dgm:constr type="tMarg" refType="primFontSz" fact="0.1"/>
          <dgm:constr type="bMarg" refType="primFontSz" fact="0.1"/>
          <dgm:constr type="lMarg" refType="primFontSz" fact="0.1"/>
          <dgm:constr type="rMarg" refType="primFontSz" fact="0.1"/>
        </dgm:constrLst>
        <dgm:ruleLst>
          <dgm:rule type="primFontSz" val="5" fact="NaN" max="NaN"/>
        </dgm:ruleLst>
      </dgm:layoutNode>
      <dgm:forEach name="Name12" axis="ch">
        <dgm:forEach name="Name13" axis="self" ptType="parTrans">
          <dgm:layoutNode name="parTrans" styleLbl="sibTrans2D1">
            <dgm:alg type="conn">
              <dgm:param type="begPts" val="auto"/>
              <dgm:param type="endPts" val="auto"/>
            </dgm:alg>
            <dgm:shape xmlns:r="http://schemas.openxmlformats.org/officeDocument/2006/relationships" type="conn" r:blip="">
              <dgm:adjLst/>
            </dgm:shape>
            <dgm:presOf axis="self"/>
            <dgm:constrLst>
              <dgm:constr type="h" refType="w" fact="0.85"/>
            </dgm:constrLst>
            <dgm:ruleLst/>
            <dgm:layoutNode name="connectorText">
              <dgm:alg type="tx">
                <dgm:param type="autoTxRot" val="grav"/>
              </dgm:alg>
              <dgm:shape xmlns:r="http://schemas.openxmlformats.org/officeDocument/2006/relationships" type="conn" r:blip="" hideGeom="1">
                <dgm:adjLst/>
              </dgm:shape>
              <dgm:presOf axis="self"/>
              <dgm:constrLst>
                <dgm:constr type="lMarg"/>
                <dgm:constr type="rMarg"/>
                <dgm:constr type="tMarg"/>
                <dgm:constr type="bMarg"/>
              </dgm:constrLst>
              <dgm:ruleLst>
                <dgm:rule type="primFontSz" val="5" fact="NaN" max="NaN"/>
              </dgm:ruleLst>
            </dgm:layoutNode>
          </dgm:layoutNode>
        </dgm:forEach>
        <dgm:forEach name="Name14" axis="self" ptType="node">
          <dgm:layoutNode name="node" styleLbl="node1">
            <dgm:varLst>
              <dgm:bulletEnabled val="1"/>
            </dgm:varLst>
            <dgm:alg type="tx">
              <dgm:param type="txAnchorVertCh" val="mid"/>
            </dgm:alg>
            <dgm:shape xmlns:r="http://schemas.openxmlformats.org/officeDocument/2006/relationships" type="ellipse" r:blip="">
              <dgm:adjLst/>
            </dgm:shape>
            <dgm:presOf axis="desOrSelf" ptType="node"/>
            <dgm:constrLst>
              <dgm:constr type="h" refType="w"/>
              <dgm:constr type="tMarg" refType="primFontSz" fact="0.1"/>
              <dgm:constr type="bMarg" refType="primFontSz" fact="0.1"/>
              <dgm:constr type="lMarg" refType="primFontSz" fact="0.1"/>
              <dgm:constr type="rMarg" refType="primFontSz" fact="0.1"/>
            </dgm:constrLst>
            <dgm:ruleLst>
              <dgm:rule type="w" val="INF" fact="NaN" max="NaN"/>
              <dgm:rule type="primFontSz" val="5" fact="NaN" max="NaN"/>
            </dgm:ruleLst>
          </dgm:layoutNode>
        </dgm:forEach>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0.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1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5.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6.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7.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8.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9.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1a Comp&#233;tences'!A1"/><Relationship Id="rId13" Type="http://schemas.openxmlformats.org/officeDocument/2006/relationships/hyperlink" Target="#'2b Tissu &#233;conomique'!A1"/><Relationship Id="rId18" Type="http://schemas.openxmlformats.org/officeDocument/2006/relationships/hyperlink" Target="#'3c Pr&#233;servation'!A1"/><Relationship Id="rId3" Type="http://schemas.openxmlformats.org/officeDocument/2006/relationships/diagramData" Target="../diagrams/data1.xml"/><Relationship Id="rId7" Type="http://schemas.microsoft.com/office/2007/relationships/diagramDrawing" Target="../diagrams/drawing1.xml"/><Relationship Id="rId12" Type="http://schemas.openxmlformats.org/officeDocument/2006/relationships/hyperlink" Target="#'4b Pilotage'!A1"/><Relationship Id="rId17" Type="http://schemas.openxmlformats.org/officeDocument/2006/relationships/hyperlink" Target="#'1c Recherche'!A1"/><Relationship Id="rId2" Type="http://schemas.openxmlformats.org/officeDocument/2006/relationships/image" Target="../media/image1.jpeg"/><Relationship Id="rId16" Type="http://schemas.openxmlformats.org/officeDocument/2006/relationships/image" Target="../media/image2.png"/><Relationship Id="rId1" Type="http://schemas.openxmlformats.org/officeDocument/2006/relationships/hyperlink" Target="#'Evaluation globale'!A1"/><Relationship Id="rId6" Type="http://schemas.openxmlformats.org/officeDocument/2006/relationships/diagramColors" Target="../diagrams/colors1.xml"/><Relationship Id="rId11" Type="http://schemas.openxmlformats.org/officeDocument/2006/relationships/hyperlink" Target="#'4a Participation'!A1"/><Relationship Id="rId5" Type="http://schemas.openxmlformats.org/officeDocument/2006/relationships/diagramQuickStyle" Target="../diagrams/quickStyle1.xml"/><Relationship Id="rId15" Type="http://schemas.openxmlformats.org/officeDocument/2006/relationships/hyperlink" Target="#'3b Redistribution'!A1"/><Relationship Id="rId10" Type="http://schemas.openxmlformats.org/officeDocument/2006/relationships/hyperlink" Target="#'1b Mod&#232;le durable'!A1"/><Relationship Id="rId4" Type="http://schemas.openxmlformats.org/officeDocument/2006/relationships/diagramLayout" Target="../diagrams/layout1.xml"/><Relationship Id="rId9" Type="http://schemas.openxmlformats.org/officeDocument/2006/relationships/hyperlink" Target="#'2a Emplois'!A1"/><Relationship Id="rId14" Type="http://schemas.openxmlformats.org/officeDocument/2006/relationships/hyperlink" Target="#'3a Am&#233;nagement'!A1"/></Relationships>
</file>

<file path=xl/drawings/_rels/drawing10.xml.rels><?xml version="1.0" encoding="UTF-8" standalone="yes"?>
<Relationships xmlns="http://schemas.openxmlformats.org/package/2006/relationships"><Relationship Id="rId8" Type="http://schemas.openxmlformats.org/officeDocument/2006/relationships/hyperlink" Target="#'1a Comp&#233;tences'!A1"/><Relationship Id="rId13" Type="http://schemas.openxmlformats.org/officeDocument/2006/relationships/hyperlink" Target="#'2b Tissu &#233;conomique'!A1"/><Relationship Id="rId18" Type="http://schemas.openxmlformats.org/officeDocument/2006/relationships/diagramLayout" Target="../diagrams/layout10.xml"/><Relationship Id="rId3" Type="http://schemas.openxmlformats.org/officeDocument/2006/relationships/image" Target="../media/image1.jpeg"/><Relationship Id="rId21" Type="http://schemas.microsoft.com/office/2007/relationships/diagramDrawing" Target="../diagrams/drawing10.xml"/><Relationship Id="rId7" Type="http://schemas.openxmlformats.org/officeDocument/2006/relationships/hyperlink" Target="#'3c Pr&#233;servation'!A1"/><Relationship Id="rId12" Type="http://schemas.openxmlformats.org/officeDocument/2006/relationships/hyperlink" Target="#'4b Pilotage'!A1"/><Relationship Id="rId17" Type="http://schemas.openxmlformats.org/officeDocument/2006/relationships/diagramData" Target="../diagrams/data10.xml"/><Relationship Id="rId2" Type="http://schemas.openxmlformats.org/officeDocument/2006/relationships/hyperlink" Target="#'Evaluation globale'!A1"/><Relationship Id="rId16" Type="http://schemas.openxmlformats.org/officeDocument/2006/relationships/image" Target="../media/image7.jpeg"/><Relationship Id="rId20" Type="http://schemas.openxmlformats.org/officeDocument/2006/relationships/diagramColors" Target="../diagrams/colors10.xml"/><Relationship Id="rId1" Type="http://schemas.openxmlformats.org/officeDocument/2006/relationships/chart" Target="../charts/chart9.xml"/><Relationship Id="rId6" Type="http://schemas.openxmlformats.org/officeDocument/2006/relationships/hyperlink" Target="#'3b Redistribution'!A1"/><Relationship Id="rId11" Type="http://schemas.openxmlformats.org/officeDocument/2006/relationships/hyperlink" Target="#'4a Participation'!A1"/><Relationship Id="rId5" Type="http://schemas.openxmlformats.org/officeDocument/2006/relationships/image" Target="../media/image12.jpeg"/><Relationship Id="rId15" Type="http://schemas.openxmlformats.org/officeDocument/2006/relationships/hyperlink" Target="#'1c Recherche'!A1"/><Relationship Id="rId10" Type="http://schemas.openxmlformats.org/officeDocument/2006/relationships/hyperlink" Target="#'1b Mod&#232;le durable'!A1"/><Relationship Id="rId19" Type="http://schemas.openxmlformats.org/officeDocument/2006/relationships/diagramQuickStyle" Target="../diagrams/quickStyle10.xml"/><Relationship Id="rId4" Type="http://schemas.openxmlformats.org/officeDocument/2006/relationships/image" Target="../media/image3.png"/><Relationship Id="rId9" Type="http://schemas.openxmlformats.org/officeDocument/2006/relationships/hyperlink" Target="#'2a Emplois'!A1"/><Relationship Id="rId14" Type="http://schemas.openxmlformats.org/officeDocument/2006/relationships/hyperlink" Target="#'3a Am&#233;nagement'!A1"/></Relationships>
</file>

<file path=xl/drawings/_rels/drawing11.xml.rels><?xml version="1.0" encoding="UTF-8" standalone="yes"?>
<Relationships xmlns="http://schemas.openxmlformats.org/package/2006/relationships"><Relationship Id="rId8" Type="http://schemas.openxmlformats.org/officeDocument/2006/relationships/hyperlink" Target="#'1a Comp&#233;tences'!A1"/><Relationship Id="rId13" Type="http://schemas.openxmlformats.org/officeDocument/2006/relationships/hyperlink" Target="#'2b Tissu &#233;conomique'!A1"/><Relationship Id="rId18" Type="http://schemas.openxmlformats.org/officeDocument/2006/relationships/diagramQuickStyle" Target="../diagrams/quickStyle11.xml"/><Relationship Id="rId3" Type="http://schemas.openxmlformats.org/officeDocument/2006/relationships/image" Target="../media/image1.jpeg"/><Relationship Id="rId7" Type="http://schemas.openxmlformats.org/officeDocument/2006/relationships/hyperlink" Target="#'3c Pr&#233;servation'!A1"/><Relationship Id="rId12" Type="http://schemas.openxmlformats.org/officeDocument/2006/relationships/hyperlink" Target="#'4b Pilotage'!A1"/><Relationship Id="rId17" Type="http://schemas.openxmlformats.org/officeDocument/2006/relationships/diagramLayout" Target="../diagrams/layout11.xml"/><Relationship Id="rId2" Type="http://schemas.openxmlformats.org/officeDocument/2006/relationships/hyperlink" Target="#'Evaluation globale'!A1"/><Relationship Id="rId16" Type="http://schemas.openxmlformats.org/officeDocument/2006/relationships/diagramData" Target="../diagrams/data11.xml"/><Relationship Id="rId20" Type="http://schemas.microsoft.com/office/2007/relationships/diagramDrawing" Target="../diagrams/drawing11.xml"/><Relationship Id="rId1" Type="http://schemas.openxmlformats.org/officeDocument/2006/relationships/chart" Target="../charts/chart10.xml"/><Relationship Id="rId6" Type="http://schemas.openxmlformats.org/officeDocument/2006/relationships/hyperlink" Target="#'3b Redistribution'!A1"/><Relationship Id="rId11" Type="http://schemas.openxmlformats.org/officeDocument/2006/relationships/hyperlink" Target="#'4a Participation'!A1"/><Relationship Id="rId5" Type="http://schemas.openxmlformats.org/officeDocument/2006/relationships/image" Target="../media/image13.jpeg"/><Relationship Id="rId15" Type="http://schemas.openxmlformats.org/officeDocument/2006/relationships/hyperlink" Target="#'1c Recherche'!A1"/><Relationship Id="rId10" Type="http://schemas.openxmlformats.org/officeDocument/2006/relationships/hyperlink" Target="#'1b Mod&#232;le durable'!A1"/><Relationship Id="rId19" Type="http://schemas.openxmlformats.org/officeDocument/2006/relationships/diagramColors" Target="../diagrams/colors11.xml"/><Relationship Id="rId4" Type="http://schemas.openxmlformats.org/officeDocument/2006/relationships/image" Target="../media/image3.png"/><Relationship Id="rId9" Type="http://schemas.openxmlformats.org/officeDocument/2006/relationships/hyperlink" Target="#'2a Emplois'!A1"/><Relationship Id="rId14" Type="http://schemas.openxmlformats.org/officeDocument/2006/relationships/hyperlink" Target="#'3a Am&#233;nagement'!A1"/></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8" Type="http://schemas.openxmlformats.org/officeDocument/2006/relationships/hyperlink" Target="#'2a Emplois'!A1"/><Relationship Id="rId13" Type="http://schemas.openxmlformats.org/officeDocument/2006/relationships/hyperlink" Target="#'3a Am&#233;nagement'!A1"/><Relationship Id="rId18" Type="http://schemas.openxmlformats.org/officeDocument/2006/relationships/diagramLayout" Target="../diagrams/layout2.xml"/><Relationship Id="rId3" Type="http://schemas.openxmlformats.org/officeDocument/2006/relationships/image" Target="../media/image1.jpeg"/><Relationship Id="rId21" Type="http://schemas.microsoft.com/office/2007/relationships/diagramDrawing" Target="../diagrams/drawing2.xml"/><Relationship Id="rId7" Type="http://schemas.openxmlformats.org/officeDocument/2006/relationships/hyperlink" Target="#'1a Comp&#233;tences'!A1"/><Relationship Id="rId12" Type="http://schemas.openxmlformats.org/officeDocument/2006/relationships/hyperlink" Target="#'2b Tissu &#233;conomique'!A1"/><Relationship Id="rId17" Type="http://schemas.openxmlformats.org/officeDocument/2006/relationships/diagramData" Target="../diagrams/data2.xml"/><Relationship Id="rId2" Type="http://schemas.openxmlformats.org/officeDocument/2006/relationships/hyperlink" Target="#'Evaluation globale'!A1"/><Relationship Id="rId16" Type="http://schemas.openxmlformats.org/officeDocument/2006/relationships/hyperlink" Target="#'3c Pr&#233;servation'!A1"/><Relationship Id="rId20" Type="http://schemas.openxmlformats.org/officeDocument/2006/relationships/diagramColors" Target="../diagrams/colors2.xml"/><Relationship Id="rId1" Type="http://schemas.openxmlformats.org/officeDocument/2006/relationships/chart" Target="../charts/chart1.xml"/><Relationship Id="rId6" Type="http://schemas.openxmlformats.org/officeDocument/2006/relationships/image" Target="../media/image5.jpeg"/><Relationship Id="rId11" Type="http://schemas.openxmlformats.org/officeDocument/2006/relationships/hyperlink" Target="#'4b Pilotage'!A1"/><Relationship Id="rId5" Type="http://schemas.openxmlformats.org/officeDocument/2006/relationships/image" Target="../media/image4.jpeg"/><Relationship Id="rId15" Type="http://schemas.openxmlformats.org/officeDocument/2006/relationships/hyperlink" Target="#'1c Recherche'!A1"/><Relationship Id="rId10" Type="http://schemas.openxmlformats.org/officeDocument/2006/relationships/hyperlink" Target="#'4a Participation'!A1"/><Relationship Id="rId19" Type="http://schemas.openxmlformats.org/officeDocument/2006/relationships/diagramQuickStyle" Target="../diagrams/quickStyle2.xml"/><Relationship Id="rId4" Type="http://schemas.openxmlformats.org/officeDocument/2006/relationships/image" Target="../media/image3.png"/><Relationship Id="rId9" Type="http://schemas.openxmlformats.org/officeDocument/2006/relationships/hyperlink" Target="#'1b Mod&#232;le durable'!A1"/><Relationship Id="rId14" Type="http://schemas.openxmlformats.org/officeDocument/2006/relationships/hyperlink" Target="#'3b Redistribution'!A1"/></Relationships>
</file>

<file path=xl/drawings/_rels/drawing3.xml.rels><?xml version="1.0" encoding="UTF-8" standalone="yes"?>
<Relationships xmlns="http://schemas.openxmlformats.org/package/2006/relationships"><Relationship Id="rId8" Type="http://schemas.openxmlformats.org/officeDocument/2006/relationships/hyperlink" Target="#'4a Participation'!A1"/><Relationship Id="rId13" Type="http://schemas.openxmlformats.org/officeDocument/2006/relationships/hyperlink" Target="#'1c Recherche'!A1"/><Relationship Id="rId18" Type="http://schemas.openxmlformats.org/officeDocument/2006/relationships/diagramColors" Target="../diagrams/colors3.xml"/><Relationship Id="rId3" Type="http://schemas.openxmlformats.org/officeDocument/2006/relationships/image" Target="../media/image1.jpeg"/><Relationship Id="rId7" Type="http://schemas.openxmlformats.org/officeDocument/2006/relationships/hyperlink" Target="#'1b Mod&#232;le durable'!A1"/><Relationship Id="rId12" Type="http://schemas.openxmlformats.org/officeDocument/2006/relationships/hyperlink" Target="#'3b Redistribution'!A1"/><Relationship Id="rId17" Type="http://schemas.openxmlformats.org/officeDocument/2006/relationships/diagramQuickStyle" Target="../diagrams/quickStyle3.xml"/><Relationship Id="rId2" Type="http://schemas.openxmlformats.org/officeDocument/2006/relationships/hyperlink" Target="#'Evaluation globale'!A1"/><Relationship Id="rId16" Type="http://schemas.openxmlformats.org/officeDocument/2006/relationships/diagramLayout" Target="../diagrams/layout3.xml"/><Relationship Id="rId1" Type="http://schemas.openxmlformats.org/officeDocument/2006/relationships/chart" Target="../charts/chart2.xml"/><Relationship Id="rId6" Type="http://schemas.openxmlformats.org/officeDocument/2006/relationships/hyperlink" Target="#'2a Emplois'!A1"/><Relationship Id="rId11" Type="http://schemas.openxmlformats.org/officeDocument/2006/relationships/hyperlink" Target="#'3a Am&#233;nagement'!A1"/><Relationship Id="rId5" Type="http://schemas.openxmlformats.org/officeDocument/2006/relationships/hyperlink" Target="#'1a Comp&#233;tences'!A1"/><Relationship Id="rId15" Type="http://schemas.openxmlformats.org/officeDocument/2006/relationships/diagramData" Target="../diagrams/data3.xml"/><Relationship Id="rId10" Type="http://schemas.openxmlformats.org/officeDocument/2006/relationships/hyperlink" Target="#'2b Tissu &#233;conomique'!A1"/><Relationship Id="rId19" Type="http://schemas.microsoft.com/office/2007/relationships/diagramDrawing" Target="../diagrams/drawing3.xml"/><Relationship Id="rId4" Type="http://schemas.openxmlformats.org/officeDocument/2006/relationships/image" Target="../media/image3.png"/><Relationship Id="rId9" Type="http://schemas.openxmlformats.org/officeDocument/2006/relationships/hyperlink" Target="#'4b Pilotage'!A1"/><Relationship Id="rId14" Type="http://schemas.openxmlformats.org/officeDocument/2006/relationships/hyperlink" Target="#'3c Pr&#233;servation'!A1"/></Relationships>
</file>

<file path=xl/drawings/_rels/drawing4.xml.rels><?xml version="1.0" encoding="UTF-8" standalone="yes"?>
<Relationships xmlns="http://schemas.openxmlformats.org/package/2006/relationships"><Relationship Id="rId8" Type="http://schemas.openxmlformats.org/officeDocument/2006/relationships/hyperlink" Target="#'4a Participation'!A1"/><Relationship Id="rId13" Type="http://schemas.openxmlformats.org/officeDocument/2006/relationships/hyperlink" Target="#'1c Recherche'!A1"/><Relationship Id="rId18" Type="http://schemas.openxmlformats.org/officeDocument/2006/relationships/diagramColors" Target="../diagrams/colors4.xml"/><Relationship Id="rId3" Type="http://schemas.openxmlformats.org/officeDocument/2006/relationships/image" Target="../media/image1.jpeg"/><Relationship Id="rId7" Type="http://schemas.openxmlformats.org/officeDocument/2006/relationships/hyperlink" Target="#'1b Mod&#232;le durable'!A1"/><Relationship Id="rId12" Type="http://schemas.openxmlformats.org/officeDocument/2006/relationships/hyperlink" Target="#'3b Redistribution'!A1"/><Relationship Id="rId17" Type="http://schemas.openxmlformats.org/officeDocument/2006/relationships/diagramQuickStyle" Target="../diagrams/quickStyle4.xml"/><Relationship Id="rId2" Type="http://schemas.openxmlformats.org/officeDocument/2006/relationships/hyperlink" Target="#'Evaluation globale'!A1"/><Relationship Id="rId16" Type="http://schemas.openxmlformats.org/officeDocument/2006/relationships/diagramLayout" Target="../diagrams/layout4.xml"/><Relationship Id="rId1" Type="http://schemas.openxmlformats.org/officeDocument/2006/relationships/chart" Target="../charts/chart3.xml"/><Relationship Id="rId6" Type="http://schemas.openxmlformats.org/officeDocument/2006/relationships/hyperlink" Target="#'2a Emplois'!A1"/><Relationship Id="rId11" Type="http://schemas.openxmlformats.org/officeDocument/2006/relationships/hyperlink" Target="#'3a Am&#233;nagement'!A1"/><Relationship Id="rId5" Type="http://schemas.openxmlformats.org/officeDocument/2006/relationships/hyperlink" Target="#'1a Comp&#233;tences'!A1"/><Relationship Id="rId15" Type="http://schemas.openxmlformats.org/officeDocument/2006/relationships/diagramData" Target="../diagrams/data4.xml"/><Relationship Id="rId10" Type="http://schemas.openxmlformats.org/officeDocument/2006/relationships/hyperlink" Target="#'2b Tissu &#233;conomique'!A1"/><Relationship Id="rId19" Type="http://schemas.microsoft.com/office/2007/relationships/diagramDrawing" Target="../diagrams/drawing4.xml"/><Relationship Id="rId4" Type="http://schemas.openxmlformats.org/officeDocument/2006/relationships/image" Target="../media/image3.png"/><Relationship Id="rId9" Type="http://schemas.openxmlformats.org/officeDocument/2006/relationships/hyperlink" Target="#'4b Pilotage'!A1"/><Relationship Id="rId14" Type="http://schemas.openxmlformats.org/officeDocument/2006/relationships/hyperlink" Target="#'3c Pr&#233;servation'!A1"/></Relationships>
</file>

<file path=xl/drawings/_rels/drawing5.xml.rels><?xml version="1.0" encoding="UTF-8" standalone="yes"?>
<Relationships xmlns="http://schemas.openxmlformats.org/package/2006/relationships"><Relationship Id="rId8" Type="http://schemas.openxmlformats.org/officeDocument/2006/relationships/hyperlink" Target="#'3c Pr&#233;servation'!A1"/><Relationship Id="rId13" Type="http://schemas.openxmlformats.org/officeDocument/2006/relationships/hyperlink" Target="#'4b Pilotage'!A1"/><Relationship Id="rId18" Type="http://schemas.openxmlformats.org/officeDocument/2006/relationships/diagramLayout" Target="../diagrams/layout5.xml"/><Relationship Id="rId3" Type="http://schemas.openxmlformats.org/officeDocument/2006/relationships/image" Target="../media/image1.jpeg"/><Relationship Id="rId21" Type="http://schemas.microsoft.com/office/2007/relationships/diagramDrawing" Target="../diagrams/drawing5.xml"/><Relationship Id="rId7" Type="http://schemas.openxmlformats.org/officeDocument/2006/relationships/hyperlink" Target="#'3b Redistribution'!A1"/><Relationship Id="rId12" Type="http://schemas.openxmlformats.org/officeDocument/2006/relationships/hyperlink" Target="#'4a Participation'!A1"/><Relationship Id="rId17" Type="http://schemas.openxmlformats.org/officeDocument/2006/relationships/diagramData" Target="../diagrams/data5.xml"/><Relationship Id="rId2" Type="http://schemas.openxmlformats.org/officeDocument/2006/relationships/hyperlink" Target="#'Evaluation globale'!A1"/><Relationship Id="rId16" Type="http://schemas.openxmlformats.org/officeDocument/2006/relationships/hyperlink" Target="#'1c Recherche'!A1"/><Relationship Id="rId20" Type="http://schemas.openxmlformats.org/officeDocument/2006/relationships/diagramColors" Target="../diagrams/colors5.xml"/><Relationship Id="rId1" Type="http://schemas.openxmlformats.org/officeDocument/2006/relationships/chart" Target="../charts/chart4.xml"/><Relationship Id="rId6" Type="http://schemas.openxmlformats.org/officeDocument/2006/relationships/image" Target="../media/image7.jpeg"/><Relationship Id="rId11" Type="http://schemas.openxmlformats.org/officeDocument/2006/relationships/hyperlink" Target="#'1b Mod&#232;le durable'!A1"/><Relationship Id="rId5" Type="http://schemas.openxmlformats.org/officeDocument/2006/relationships/image" Target="../media/image6.jpeg"/><Relationship Id="rId15" Type="http://schemas.openxmlformats.org/officeDocument/2006/relationships/hyperlink" Target="#'3a Am&#233;nagement'!A1"/><Relationship Id="rId10" Type="http://schemas.openxmlformats.org/officeDocument/2006/relationships/hyperlink" Target="#'2a Emplois'!A1"/><Relationship Id="rId19" Type="http://schemas.openxmlformats.org/officeDocument/2006/relationships/diagramQuickStyle" Target="../diagrams/quickStyle5.xml"/><Relationship Id="rId4" Type="http://schemas.openxmlformats.org/officeDocument/2006/relationships/image" Target="../media/image3.png"/><Relationship Id="rId9" Type="http://schemas.openxmlformats.org/officeDocument/2006/relationships/hyperlink" Target="#'1a Comp&#233;tences'!A1"/><Relationship Id="rId14" Type="http://schemas.openxmlformats.org/officeDocument/2006/relationships/hyperlink" Target="#'2b Tissu &#233;conomique'!A1"/></Relationships>
</file>

<file path=xl/drawings/_rels/drawing6.xml.rels><?xml version="1.0" encoding="UTF-8" standalone="yes"?>
<Relationships xmlns="http://schemas.openxmlformats.org/package/2006/relationships"><Relationship Id="rId8" Type="http://schemas.openxmlformats.org/officeDocument/2006/relationships/hyperlink" Target="#'3c Pr&#233;servation'!A1"/><Relationship Id="rId13" Type="http://schemas.openxmlformats.org/officeDocument/2006/relationships/hyperlink" Target="#'4b Pilotage'!A1"/><Relationship Id="rId18" Type="http://schemas.openxmlformats.org/officeDocument/2006/relationships/diagramLayout" Target="../diagrams/layout6.xml"/><Relationship Id="rId3" Type="http://schemas.openxmlformats.org/officeDocument/2006/relationships/image" Target="../media/image8.jpeg"/><Relationship Id="rId21" Type="http://schemas.microsoft.com/office/2007/relationships/diagramDrawing" Target="../diagrams/drawing6.xml"/><Relationship Id="rId7" Type="http://schemas.openxmlformats.org/officeDocument/2006/relationships/hyperlink" Target="#'3b Redistribution'!A1"/><Relationship Id="rId12" Type="http://schemas.openxmlformats.org/officeDocument/2006/relationships/hyperlink" Target="#'4a Participation'!A1"/><Relationship Id="rId17" Type="http://schemas.openxmlformats.org/officeDocument/2006/relationships/diagramData" Target="../diagrams/data6.xml"/><Relationship Id="rId2" Type="http://schemas.openxmlformats.org/officeDocument/2006/relationships/hyperlink" Target="#'Evaluation globale'!A1"/><Relationship Id="rId16" Type="http://schemas.openxmlformats.org/officeDocument/2006/relationships/hyperlink" Target="#'1c Recherche'!A1"/><Relationship Id="rId20" Type="http://schemas.openxmlformats.org/officeDocument/2006/relationships/diagramColors" Target="../diagrams/colors6.xml"/><Relationship Id="rId1" Type="http://schemas.openxmlformats.org/officeDocument/2006/relationships/chart" Target="../charts/chart5.xml"/><Relationship Id="rId6" Type="http://schemas.openxmlformats.org/officeDocument/2006/relationships/image" Target="../media/image9.jpeg"/><Relationship Id="rId11" Type="http://schemas.openxmlformats.org/officeDocument/2006/relationships/hyperlink" Target="#'1b Mod&#232;le durable'!A1"/><Relationship Id="rId5" Type="http://schemas.openxmlformats.org/officeDocument/2006/relationships/image" Target="../media/image1.jpeg"/><Relationship Id="rId15" Type="http://schemas.openxmlformats.org/officeDocument/2006/relationships/hyperlink" Target="#'3a Am&#233;nagement'!A1"/><Relationship Id="rId10" Type="http://schemas.openxmlformats.org/officeDocument/2006/relationships/hyperlink" Target="#'2a Emplois'!A1"/><Relationship Id="rId19" Type="http://schemas.openxmlformats.org/officeDocument/2006/relationships/diagramQuickStyle" Target="../diagrams/quickStyle6.xml"/><Relationship Id="rId4" Type="http://schemas.openxmlformats.org/officeDocument/2006/relationships/image" Target="../media/image3.png"/><Relationship Id="rId9" Type="http://schemas.openxmlformats.org/officeDocument/2006/relationships/hyperlink" Target="#'1a Comp&#233;tences'!A1"/><Relationship Id="rId14" Type="http://schemas.openxmlformats.org/officeDocument/2006/relationships/hyperlink" Target="#'2b Tissu &#233;conomique'!A1"/></Relationships>
</file>

<file path=xl/drawings/_rels/drawing7.xml.rels><?xml version="1.0" encoding="UTF-8" standalone="yes"?>
<Relationships xmlns="http://schemas.openxmlformats.org/package/2006/relationships"><Relationship Id="rId8" Type="http://schemas.openxmlformats.org/officeDocument/2006/relationships/hyperlink" Target="#'2a Emplois'!A1"/><Relationship Id="rId13" Type="http://schemas.openxmlformats.org/officeDocument/2006/relationships/hyperlink" Target="#'3a Am&#233;nagement'!A1"/><Relationship Id="rId18" Type="http://schemas.openxmlformats.org/officeDocument/2006/relationships/diagramColors" Target="../diagrams/colors7.xml"/><Relationship Id="rId3" Type="http://schemas.openxmlformats.org/officeDocument/2006/relationships/image" Target="../media/image1.jpeg"/><Relationship Id="rId7" Type="http://schemas.openxmlformats.org/officeDocument/2006/relationships/hyperlink" Target="#'1a Comp&#233;tences'!A1"/><Relationship Id="rId12" Type="http://schemas.openxmlformats.org/officeDocument/2006/relationships/hyperlink" Target="#'2b Tissu &#233;conomique'!A1"/><Relationship Id="rId17" Type="http://schemas.openxmlformats.org/officeDocument/2006/relationships/diagramQuickStyle" Target="../diagrams/quickStyle7.xml"/><Relationship Id="rId2" Type="http://schemas.openxmlformats.org/officeDocument/2006/relationships/hyperlink" Target="#'Evaluation globale'!A1"/><Relationship Id="rId16" Type="http://schemas.openxmlformats.org/officeDocument/2006/relationships/diagramLayout" Target="../diagrams/layout7.xml"/><Relationship Id="rId1" Type="http://schemas.openxmlformats.org/officeDocument/2006/relationships/chart" Target="../charts/chart6.xml"/><Relationship Id="rId6" Type="http://schemas.openxmlformats.org/officeDocument/2006/relationships/hyperlink" Target="#'3c Pr&#233;servation'!A1"/><Relationship Id="rId11" Type="http://schemas.openxmlformats.org/officeDocument/2006/relationships/hyperlink" Target="#'4b Pilotage'!A1"/><Relationship Id="rId5" Type="http://schemas.openxmlformats.org/officeDocument/2006/relationships/hyperlink" Target="#'3b Redistribution'!A1"/><Relationship Id="rId15" Type="http://schemas.openxmlformats.org/officeDocument/2006/relationships/diagramData" Target="../diagrams/data7.xml"/><Relationship Id="rId10" Type="http://schemas.openxmlformats.org/officeDocument/2006/relationships/hyperlink" Target="#'4a Participation'!A1"/><Relationship Id="rId19" Type="http://schemas.microsoft.com/office/2007/relationships/diagramDrawing" Target="../diagrams/drawing7.xml"/><Relationship Id="rId4" Type="http://schemas.openxmlformats.org/officeDocument/2006/relationships/image" Target="../media/image3.png"/><Relationship Id="rId9" Type="http://schemas.openxmlformats.org/officeDocument/2006/relationships/hyperlink" Target="#'1b Mod&#232;le durable'!A1"/><Relationship Id="rId14" Type="http://schemas.openxmlformats.org/officeDocument/2006/relationships/hyperlink" Target="#'1c Recherche'!A1"/></Relationships>
</file>

<file path=xl/drawings/_rels/drawing8.xml.rels><?xml version="1.0" encoding="UTF-8" standalone="yes"?>
<Relationships xmlns="http://schemas.openxmlformats.org/package/2006/relationships"><Relationship Id="rId8" Type="http://schemas.openxmlformats.org/officeDocument/2006/relationships/hyperlink" Target="#'1a Comp&#233;tences'!A1"/><Relationship Id="rId13" Type="http://schemas.openxmlformats.org/officeDocument/2006/relationships/hyperlink" Target="#'2b Tissu &#233;conomique'!A1"/><Relationship Id="rId18" Type="http://schemas.openxmlformats.org/officeDocument/2006/relationships/diagramQuickStyle" Target="../diagrams/quickStyle8.xml"/><Relationship Id="rId3" Type="http://schemas.openxmlformats.org/officeDocument/2006/relationships/image" Target="../media/image1.jpeg"/><Relationship Id="rId7" Type="http://schemas.openxmlformats.org/officeDocument/2006/relationships/hyperlink" Target="#'3c Pr&#233;servation'!A1"/><Relationship Id="rId12" Type="http://schemas.openxmlformats.org/officeDocument/2006/relationships/hyperlink" Target="#'4b Pilotage'!A1"/><Relationship Id="rId17" Type="http://schemas.openxmlformats.org/officeDocument/2006/relationships/diagramLayout" Target="../diagrams/layout8.xml"/><Relationship Id="rId2" Type="http://schemas.openxmlformats.org/officeDocument/2006/relationships/hyperlink" Target="#'Evaluation globale'!A1"/><Relationship Id="rId16" Type="http://schemas.openxmlformats.org/officeDocument/2006/relationships/diagramData" Target="../diagrams/data8.xml"/><Relationship Id="rId20" Type="http://schemas.microsoft.com/office/2007/relationships/diagramDrawing" Target="../diagrams/drawing8.xml"/><Relationship Id="rId1" Type="http://schemas.openxmlformats.org/officeDocument/2006/relationships/chart" Target="../charts/chart7.xml"/><Relationship Id="rId6" Type="http://schemas.openxmlformats.org/officeDocument/2006/relationships/hyperlink" Target="#'3b Redistribution'!A1"/><Relationship Id="rId11" Type="http://schemas.openxmlformats.org/officeDocument/2006/relationships/hyperlink" Target="#'4a Participation'!A1"/><Relationship Id="rId5" Type="http://schemas.openxmlformats.org/officeDocument/2006/relationships/image" Target="../media/image10.jpeg"/><Relationship Id="rId15" Type="http://schemas.openxmlformats.org/officeDocument/2006/relationships/hyperlink" Target="#'1c Recherche'!A1"/><Relationship Id="rId10" Type="http://schemas.openxmlformats.org/officeDocument/2006/relationships/hyperlink" Target="#'1b Mod&#232;le durable'!A1"/><Relationship Id="rId19" Type="http://schemas.openxmlformats.org/officeDocument/2006/relationships/diagramColors" Target="../diagrams/colors8.xml"/><Relationship Id="rId4" Type="http://schemas.openxmlformats.org/officeDocument/2006/relationships/image" Target="../media/image3.png"/><Relationship Id="rId9" Type="http://schemas.openxmlformats.org/officeDocument/2006/relationships/hyperlink" Target="#'2a Emplois'!A1"/><Relationship Id="rId14" Type="http://schemas.openxmlformats.org/officeDocument/2006/relationships/hyperlink" Target="#'3a Am&#233;nagement'!A1"/></Relationships>
</file>

<file path=xl/drawings/_rels/drawing9.xml.rels><?xml version="1.0" encoding="UTF-8" standalone="yes"?>
<Relationships xmlns="http://schemas.openxmlformats.org/package/2006/relationships"><Relationship Id="rId8" Type="http://schemas.openxmlformats.org/officeDocument/2006/relationships/hyperlink" Target="#'1a Comp&#233;tences'!A1"/><Relationship Id="rId13" Type="http://schemas.openxmlformats.org/officeDocument/2006/relationships/hyperlink" Target="#'2b Tissu &#233;conomique'!A1"/><Relationship Id="rId18" Type="http://schemas.openxmlformats.org/officeDocument/2006/relationships/diagramQuickStyle" Target="../diagrams/quickStyle9.xml"/><Relationship Id="rId3" Type="http://schemas.openxmlformats.org/officeDocument/2006/relationships/image" Target="../media/image1.jpeg"/><Relationship Id="rId7" Type="http://schemas.openxmlformats.org/officeDocument/2006/relationships/hyperlink" Target="#'3c Pr&#233;servation'!A1"/><Relationship Id="rId12" Type="http://schemas.openxmlformats.org/officeDocument/2006/relationships/hyperlink" Target="#'4b Pilotage'!A1"/><Relationship Id="rId17" Type="http://schemas.openxmlformats.org/officeDocument/2006/relationships/diagramLayout" Target="../diagrams/layout9.xml"/><Relationship Id="rId2" Type="http://schemas.openxmlformats.org/officeDocument/2006/relationships/hyperlink" Target="#'Evaluation globale'!A1"/><Relationship Id="rId16" Type="http://schemas.openxmlformats.org/officeDocument/2006/relationships/diagramData" Target="../diagrams/data9.xml"/><Relationship Id="rId20" Type="http://schemas.microsoft.com/office/2007/relationships/diagramDrawing" Target="../diagrams/drawing9.xml"/><Relationship Id="rId1" Type="http://schemas.openxmlformats.org/officeDocument/2006/relationships/chart" Target="../charts/chart8.xml"/><Relationship Id="rId6" Type="http://schemas.openxmlformats.org/officeDocument/2006/relationships/hyperlink" Target="#'3b Redistribution'!A1"/><Relationship Id="rId11" Type="http://schemas.openxmlformats.org/officeDocument/2006/relationships/hyperlink" Target="#'4a Participation'!A1"/><Relationship Id="rId5" Type="http://schemas.openxmlformats.org/officeDocument/2006/relationships/image" Target="../media/image11.jpeg"/><Relationship Id="rId15" Type="http://schemas.openxmlformats.org/officeDocument/2006/relationships/hyperlink" Target="#'1c Recherche'!A1"/><Relationship Id="rId10" Type="http://schemas.openxmlformats.org/officeDocument/2006/relationships/hyperlink" Target="#'1b Mod&#232;le durable'!A1"/><Relationship Id="rId19" Type="http://schemas.openxmlformats.org/officeDocument/2006/relationships/diagramColors" Target="../diagrams/colors9.xml"/><Relationship Id="rId4" Type="http://schemas.openxmlformats.org/officeDocument/2006/relationships/image" Target="../media/image3.png"/><Relationship Id="rId9" Type="http://schemas.openxmlformats.org/officeDocument/2006/relationships/hyperlink" Target="#'2a Emplois'!A1"/><Relationship Id="rId14" Type="http://schemas.openxmlformats.org/officeDocument/2006/relationships/hyperlink" Target="#'3a Am&#233;nagement'!A1"/></Relationships>
</file>

<file path=xl/drawings/drawing1.xml><?xml version="1.0" encoding="utf-8"?>
<xdr:wsDr xmlns:xdr="http://schemas.openxmlformats.org/drawingml/2006/spreadsheetDrawing" xmlns:a="http://schemas.openxmlformats.org/drawingml/2006/main">
  <xdr:twoCellAnchor>
    <xdr:from>
      <xdr:col>2</xdr:col>
      <xdr:colOff>1215834</xdr:colOff>
      <xdr:row>83</xdr:row>
      <xdr:rowOff>40019</xdr:rowOff>
    </xdr:from>
    <xdr:to>
      <xdr:col>2</xdr:col>
      <xdr:colOff>5551714</xdr:colOff>
      <xdr:row>84</xdr:row>
      <xdr:rowOff>129666</xdr:rowOff>
    </xdr:to>
    <xdr:sp macro="" textlink="">
      <xdr:nvSpPr>
        <xdr:cNvPr id="12" name="ZoneTexte 11">
          <a:hlinkClick xmlns:r="http://schemas.openxmlformats.org/officeDocument/2006/relationships" r:id="rId1"/>
          <a:extLst>
            <a:ext uri="{FF2B5EF4-FFF2-40B4-BE49-F238E27FC236}">
              <a16:creationId xmlns:a16="http://schemas.microsoft.com/office/drawing/2014/main" id="{00000000-0008-0000-0000-00000C000000}"/>
            </a:ext>
          </a:extLst>
        </xdr:cNvPr>
        <xdr:cNvSpPr txBox="1"/>
      </xdr:nvSpPr>
      <xdr:spPr>
        <a:xfrm>
          <a:off x="4386298" y="37595733"/>
          <a:ext cx="4335880" cy="26654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i="0">
              <a:solidFill>
                <a:schemeClr val="bg1"/>
              </a:solidFill>
            </a:rPr>
            <a:t>Evaluation globale</a:t>
          </a:r>
        </a:p>
      </xdr:txBody>
    </xdr:sp>
    <xdr:clientData/>
  </xdr:twoCellAnchor>
  <xdr:twoCellAnchor editAs="oneCell">
    <xdr:from>
      <xdr:col>0</xdr:col>
      <xdr:colOff>680358</xdr:colOff>
      <xdr:row>31</xdr:row>
      <xdr:rowOff>63499</xdr:rowOff>
    </xdr:from>
    <xdr:to>
      <xdr:col>1</xdr:col>
      <xdr:colOff>285301</xdr:colOff>
      <xdr:row>32</xdr:row>
      <xdr:rowOff>223973</xdr:rowOff>
    </xdr:to>
    <xdr:pic>
      <xdr:nvPicPr>
        <xdr:cNvPr id="20" name="Image 19">
          <a:extLst>
            <a:ext uri="{FF2B5EF4-FFF2-40B4-BE49-F238E27FC236}">
              <a16:creationId xmlns:a16="http://schemas.microsoft.com/office/drawing/2014/main" id="{00000000-0008-0000-0000-000014000000}"/>
            </a:ext>
          </a:extLst>
        </xdr:cNvPr>
        <xdr:cNvPicPr/>
      </xdr:nvPicPr>
      <xdr:blipFill rotWithShape="1">
        <a:blip xmlns:r="http://schemas.openxmlformats.org/officeDocument/2006/relationships" r:embed="rId2"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680358" y="9738178"/>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2</xdr:col>
      <xdr:colOff>1152072</xdr:colOff>
      <xdr:row>50</xdr:row>
      <xdr:rowOff>0</xdr:rowOff>
    </xdr:from>
    <xdr:to>
      <xdr:col>3</xdr:col>
      <xdr:colOff>0</xdr:colOff>
      <xdr:row>76</xdr:row>
      <xdr:rowOff>95250</xdr:rowOff>
    </xdr:to>
    <xdr:graphicFrame macro="">
      <xdr:nvGraphicFramePr>
        <xdr:cNvPr id="31" name="Diagramme 30">
          <a:extLst>
            <a:ext uri="{FF2B5EF4-FFF2-40B4-BE49-F238E27FC236}">
              <a16:creationId xmlns:a16="http://schemas.microsoft.com/office/drawing/2014/main" id="{00000000-0008-0000-0000-00001F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2</xdr:col>
      <xdr:colOff>403679</xdr:colOff>
      <xdr:row>48</xdr:row>
      <xdr:rowOff>2610</xdr:rowOff>
    </xdr:from>
    <xdr:to>
      <xdr:col>2</xdr:col>
      <xdr:colOff>3302413</xdr:colOff>
      <xdr:row>50</xdr:row>
      <xdr:rowOff>0</xdr:rowOff>
    </xdr:to>
    <xdr:sp macro="" textlink="">
      <xdr:nvSpPr>
        <xdr:cNvPr id="32" name="Zone de texte 2">
          <a:hlinkClick xmlns:r="http://schemas.openxmlformats.org/officeDocument/2006/relationships" r:id="rId8"/>
          <a:extLst>
            <a:ext uri="{FF2B5EF4-FFF2-40B4-BE49-F238E27FC236}">
              <a16:creationId xmlns:a16="http://schemas.microsoft.com/office/drawing/2014/main" id="{00000000-0008-0000-0000-000020000000}"/>
            </a:ext>
          </a:extLst>
        </xdr:cNvPr>
        <xdr:cNvSpPr txBox="1">
          <a:spLocks noChangeArrowheads="1"/>
        </xdr:cNvSpPr>
      </xdr:nvSpPr>
      <xdr:spPr bwMode="auto">
        <a:xfrm>
          <a:off x="1927679" y="14036110"/>
          <a:ext cx="2898734" cy="555082"/>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60</xdr:row>
      <xdr:rowOff>273268</xdr:rowOff>
    </xdr:from>
    <xdr:to>
      <xdr:col>6</xdr:col>
      <xdr:colOff>489857</xdr:colOff>
      <xdr:row>65</xdr:row>
      <xdr:rowOff>13607</xdr:rowOff>
    </xdr:to>
    <xdr:sp macro="" textlink="">
      <xdr:nvSpPr>
        <xdr:cNvPr id="33" name="Zone de texte 2">
          <a:hlinkClick xmlns:r="http://schemas.openxmlformats.org/officeDocument/2006/relationships" r:id="rId9"/>
          <a:extLst>
            <a:ext uri="{FF2B5EF4-FFF2-40B4-BE49-F238E27FC236}">
              <a16:creationId xmlns:a16="http://schemas.microsoft.com/office/drawing/2014/main" id="{00000000-0008-0000-0000-000021000000}"/>
            </a:ext>
          </a:extLst>
        </xdr:cNvPr>
        <xdr:cNvSpPr txBox="1">
          <a:spLocks noChangeArrowheads="1"/>
        </xdr:cNvSpPr>
      </xdr:nvSpPr>
      <xdr:spPr bwMode="auto">
        <a:xfrm>
          <a:off x="11702143" y="31066232"/>
          <a:ext cx="3946071" cy="81530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3288390</xdr:colOff>
      <xdr:row>48</xdr:row>
      <xdr:rowOff>0</xdr:rowOff>
    </xdr:from>
    <xdr:to>
      <xdr:col>2</xdr:col>
      <xdr:colOff>6082393</xdr:colOff>
      <xdr:row>50</xdr:row>
      <xdr:rowOff>0</xdr:rowOff>
    </xdr:to>
    <xdr:sp macro="" textlink="">
      <xdr:nvSpPr>
        <xdr:cNvPr id="35" name="Zone de texte 2">
          <a:hlinkClick xmlns:r="http://schemas.openxmlformats.org/officeDocument/2006/relationships" r:id="rId10"/>
          <a:extLst>
            <a:ext uri="{FF2B5EF4-FFF2-40B4-BE49-F238E27FC236}">
              <a16:creationId xmlns:a16="http://schemas.microsoft.com/office/drawing/2014/main" id="{00000000-0008-0000-0000-000023000000}"/>
            </a:ext>
          </a:extLst>
        </xdr:cNvPr>
        <xdr:cNvSpPr txBox="1">
          <a:spLocks noChangeArrowheads="1"/>
        </xdr:cNvSpPr>
      </xdr:nvSpPr>
      <xdr:spPr bwMode="auto">
        <a:xfrm>
          <a:off x="6458854" y="28330071"/>
          <a:ext cx="2794003"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664483</xdr:colOff>
      <xdr:row>60</xdr:row>
      <xdr:rowOff>190666</xdr:rowOff>
    </xdr:from>
    <xdr:to>
      <xdr:col>2</xdr:col>
      <xdr:colOff>1664554</xdr:colOff>
      <xdr:row>61</xdr:row>
      <xdr:rowOff>190500</xdr:rowOff>
    </xdr:to>
    <xdr:sp macro="" textlink="">
      <xdr:nvSpPr>
        <xdr:cNvPr id="36" name="Zone de texte 2">
          <a:hlinkClick xmlns:r="http://schemas.openxmlformats.org/officeDocument/2006/relationships" r:id="rId11"/>
          <a:extLst>
            <a:ext uri="{FF2B5EF4-FFF2-40B4-BE49-F238E27FC236}">
              <a16:creationId xmlns:a16="http://schemas.microsoft.com/office/drawing/2014/main" id="{00000000-0008-0000-0000-000024000000}"/>
            </a:ext>
          </a:extLst>
        </xdr:cNvPr>
        <xdr:cNvSpPr txBox="1">
          <a:spLocks noChangeArrowheads="1"/>
        </xdr:cNvSpPr>
      </xdr:nvSpPr>
      <xdr:spPr bwMode="auto">
        <a:xfrm>
          <a:off x="664483" y="30983630"/>
          <a:ext cx="4170535"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625929</xdr:colOff>
      <xdr:row>62</xdr:row>
      <xdr:rowOff>113080</xdr:rowOff>
    </xdr:from>
    <xdr:to>
      <xdr:col>2</xdr:col>
      <xdr:colOff>1251857</xdr:colOff>
      <xdr:row>64</xdr:row>
      <xdr:rowOff>136071</xdr:rowOff>
    </xdr:to>
    <xdr:sp macro="" textlink="">
      <xdr:nvSpPr>
        <xdr:cNvPr id="37" name="Text Box 19">
          <a:hlinkClick xmlns:r="http://schemas.openxmlformats.org/officeDocument/2006/relationships" r:id="rId12"/>
          <a:extLst>
            <a:ext uri="{FF2B5EF4-FFF2-40B4-BE49-F238E27FC236}">
              <a16:creationId xmlns:a16="http://schemas.microsoft.com/office/drawing/2014/main" id="{00000000-0008-0000-0000-000025000000}"/>
            </a:ext>
          </a:extLst>
        </xdr:cNvPr>
        <xdr:cNvSpPr txBox="1">
          <a:spLocks noChangeArrowheads="1"/>
        </xdr:cNvSpPr>
      </xdr:nvSpPr>
      <xdr:spPr bwMode="auto">
        <a:xfrm>
          <a:off x="625929" y="31450330"/>
          <a:ext cx="3796392"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3</xdr:col>
      <xdr:colOff>13607</xdr:colOff>
      <xdr:row>63</xdr:row>
      <xdr:rowOff>104956</xdr:rowOff>
    </xdr:from>
    <xdr:to>
      <xdr:col>6</xdr:col>
      <xdr:colOff>272143</xdr:colOff>
      <xdr:row>68</xdr:row>
      <xdr:rowOff>13607</xdr:rowOff>
    </xdr:to>
    <xdr:sp macro="" textlink="">
      <xdr:nvSpPr>
        <xdr:cNvPr id="38" name="Text Box 18">
          <a:hlinkClick xmlns:r="http://schemas.openxmlformats.org/officeDocument/2006/relationships" r:id="rId13"/>
          <a:extLst>
            <a:ext uri="{FF2B5EF4-FFF2-40B4-BE49-F238E27FC236}">
              <a16:creationId xmlns:a16="http://schemas.microsoft.com/office/drawing/2014/main" id="{00000000-0008-0000-0000-000026000000}"/>
            </a:ext>
          </a:extLst>
        </xdr:cNvPr>
        <xdr:cNvSpPr txBox="1">
          <a:spLocks noChangeArrowheads="1"/>
        </xdr:cNvSpPr>
      </xdr:nvSpPr>
      <xdr:spPr bwMode="auto">
        <a:xfrm>
          <a:off x="11715750" y="31619099"/>
          <a:ext cx="3714750" cy="616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2</xdr:col>
      <xdr:colOff>1156607</xdr:colOff>
      <xdr:row>77</xdr:row>
      <xdr:rowOff>30254</xdr:rowOff>
    </xdr:from>
    <xdr:to>
      <xdr:col>2</xdr:col>
      <xdr:colOff>3878036</xdr:colOff>
      <xdr:row>79</xdr:row>
      <xdr:rowOff>54429</xdr:rowOff>
    </xdr:to>
    <xdr:sp macro="" textlink="">
      <xdr:nvSpPr>
        <xdr:cNvPr id="39" name="Zone de texte 2">
          <a:hlinkClick xmlns:r="http://schemas.openxmlformats.org/officeDocument/2006/relationships" r:id="rId14"/>
          <a:extLst>
            <a:ext uri="{FF2B5EF4-FFF2-40B4-BE49-F238E27FC236}">
              <a16:creationId xmlns:a16="http://schemas.microsoft.com/office/drawing/2014/main" id="{00000000-0008-0000-0000-000027000000}"/>
            </a:ext>
          </a:extLst>
        </xdr:cNvPr>
        <xdr:cNvSpPr txBox="1">
          <a:spLocks noChangeArrowheads="1"/>
        </xdr:cNvSpPr>
      </xdr:nvSpPr>
      <xdr:spPr bwMode="auto">
        <a:xfrm>
          <a:off x="4327071" y="35803433"/>
          <a:ext cx="2721429" cy="377960"/>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2</xdr:col>
      <xdr:colOff>3876223</xdr:colOff>
      <xdr:row>77</xdr:row>
      <xdr:rowOff>16648</xdr:rowOff>
    </xdr:from>
    <xdr:to>
      <xdr:col>2</xdr:col>
      <xdr:colOff>6844393</xdr:colOff>
      <xdr:row>79</xdr:row>
      <xdr:rowOff>54429</xdr:rowOff>
    </xdr:to>
    <xdr:sp macro="" textlink="">
      <xdr:nvSpPr>
        <xdr:cNvPr id="40" name="Zone de texte 2">
          <a:hlinkClick xmlns:r="http://schemas.openxmlformats.org/officeDocument/2006/relationships" r:id="rId15"/>
          <a:extLst>
            <a:ext uri="{FF2B5EF4-FFF2-40B4-BE49-F238E27FC236}">
              <a16:creationId xmlns:a16="http://schemas.microsoft.com/office/drawing/2014/main" id="{00000000-0008-0000-0000-000028000000}"/>
            </a:ext>
          </a:extLst>
        </xdr:cNvPr>
        <xdr:cNvSpPr txBox="1">
          <a:spLocks noChangeArrowheads="1"/>
        </xdr:cNvSpPr>
      </xdr:nvSpPr>
      <xdr:spPr bwMode="auto">
        <a:xfrm>
          <a:off x="7046687" y="35789827"/>
          <a:ext cx="2968170" cy="391566"/>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editAs="oneCell">
    <xdr:from>
      <xdr:col>1</xdr:col>
      <xdr:colOff>1728108</xdr:colOff>
      <xdr:row>45</xdr:row>
      <xdr:rowOff>231322</xdr:rowOff>
    </xdr:from>
    <xdr:to>
      <xdr:col>2</xdr:col>
      <xdr:colOff>5361215</xdr:colOff>
      <xdr:row>45</xdr:row>
      <xdr:rowOff>4555252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490108" y="23281822"/>
          <a:ext cx="6041571" cy="4335269"/>
        </a:xfrm>
        <a:prstGeom prst="rect">
          <a:avLst/>
        </a:prstGeom>
      </xdr:spPr>
    </xdr:pic>
    <xdr:clientData/>
  </xdr:twoCellAnchor>
  <xdr:twoCellAnchor editAs="oneCell">
    <xdr:from>
      <xdr:col>1</xdr:col>
      <xdr:colOff>1673679</xdr:colOff>
      <xdr:row>45</xdr:row>
      <xdr:rowOff>108858</xdr:rowOff>
    </xdr:from>
    <xdr:to>
      <xdr:col>1</xdr:col>
      <xdr:colOff>2040622</xdr:colOff>
      <xdr:row>45</xdr:row>
      <xdr:rowOff>500653</xdr:rowOff>
    </xdr:to>
    <xdr:pic>
      <xdr:nvPicPr>
        <xdr:cNvPr id="16" name="Image 15">
          <a:extLst>
            <a:ext uri="{FF2B5EF4-FFF2-40B4-BE49-F238E27FC236}">
              <a16:creationId xmlns:a16="http://schemas.microsoft.com/office/drawing/2014/main" id="{00000000-0008-0000-0000-000010000000}"/>
            </a:ext>
          </a:extLst>
        </xdr:cNvPr>
        <xdr:cNvPicPr/>
      </xdr:nvPicPr>
      <xdr:blipFill rotWithShape="1">
        <a:blip xmlns:r="http://schemas.openxmlformats.org/officeDocument/2006/relationships" r:embed="rId2"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2435679" y="22751144"/>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0</xdr:col>
      <xdr:colOff>519794</xdr:colOff>
      <xdr:row>33</xdr:row>
      <xdr:rowOff>193223</xdr:rowOff>
    </xdr:from>
    <xdr:to>
      <xdr:col>1</xdr:col>
      <xdr:colOff>124737</xdr:colOff>
      <xdr:row>34</xdr:row>
      <xdr:rowOff>163197</xdr:rowOff>
    </xdr:to>
    <xdr:pic>
      <xdr:nvPicPr>
        <xdr:cNvPr id="17" name="Image 16">
          <a:extLst>
            <a:ext uri="{FF2B5EF4-FFF2-40B4-BE49-F238E27FC236}">
              <a16:creationId xmlns:a16="http://schemas.microsoft.com/office/drawing/2014/main" id="{00000000-0008-0000-0000-000011000000}"/>
            </a:ext>
          </a:extLst>
        </xdr:cNvPr>
        <xdr:cNvPicPr/>
      </xdr:nvPicPr>
      <xdr:blipFill rotWithShape="1">
        <a:blip xmlns:r="http://schemas.openxmlformats.org/officeDocument/2006/relationships" r:embed="rId2"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519794" y="14616794"/>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0</xdr:col>
      <xdr:colOff>653142</xdr:colOff>
      <xdr:row>43</xdr:row>
      <xdr:rowOff>122466</xdr:rowOff>
    </xdr:from>
    <xdr:to>
      <xdr:col>1</xdr:col>
      <xdr:colOff>258085</xdr:colOff>
      <xdr:row>44</xdr:row>
      <xdr:rowOff>269332</xdr:rowOff>
    </xdr:to>
    <xdr:pic>
      <xdr:nvPicPr>
        <xdr:cNvPr id="19" name="Image 18">
          <a:extLst>
            <a:ext uri="{FF2B5EF4-FFF2-40B4-BE49-F238E27FC236}">
              <a16:creationId xmlns:a16="http://schemas.microsoft.com/office/drawing/2014/main" id="{00000000-0008-0000-0000-000013000000}"/>
            </a:ext>
          </a:extLst>
        </xdr:cNvPr>
        <xdr:cNvPicPr/>
      </xdr:nvPicPr>
      <xdr:blipFill rotWithShape="1">
        <a:blip xmlns:r="http://schemas.openxmlformats.org/officeDocument/2006/relationships" r:embed="rId2" cstate="print">
          <a:duotone>
            <a:srgbClr val="9BBB59">
              <a:shade val="45000"/>
              <a:satMod val="135000"/>
            </a:srgbClr>
            <a:prstClr val="white"/>
          </a:duotone>
          <a:extLst>
            <a:ext uri="{28A0092B-C50C-407E-A947-70E740481C1C}">
              <a14:useLocalDpi xmlns:a14="http://schemas.microsoft.com/office/drawing/2010/main" val="0"/>
            </a:ext>
          </a:extLst>
        </a:blip>
        <a:srcRect l="12442" t="13646" r="15710" b="8688"/>
        <a:stretch/>
      </xdr:blipFill>
      <xdr:spPr bwMode="auto">
        <a:xfrm>
          <a:off x="653142" y="19648716"/>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0</xdr:col>
      <xdr:colOff>707572</xdr:colOff>
      <xdr:row>45</xdr:row>
      <xdr:rowOff>4476749</xdr:rowOff>
    </xdr:from>
    <xdr:to>
      <xdr:col>1</xdr:col>
      <xdr:colOff>312515</xdr:colOff>
      <xdr:row>46</xdr:row>
      <xdr:rowOff>228509</xdr:rowOff>
    </xdr:to>
    <xdr:pic>
      <xdr:nvPicPr>
        <xdr:cNvPr id="22" name="Image 21">
          <a:extLst>
            <a:ext uri="{FF2B5EF4-FFF2-40B4-BE49-F238E27FC236}">
              <a16:creationId xmlns:a16="http://schemas.microsoft.com/office/drawing/2014/main" id="{00000000-0008-0000-0000-000016000000}"/>
            </a:ext>
          </a:extLst>
        </xdr:cNvPr>
        <xdr:cNvPicPr/>
      </xdr:nvPicPr>
      <xdr:blipFill rotWithShape="1">
        <a:blip xmlns:r="http://schemas.openxmlformats.org/officeDocument/2006/relationships" r:embed="rId2" cstate="print">
          <a:duotone>
            <a:srgbClr val="9BBB59">
              <a:shade val="45000"/>
              <a:satMod val="135000"/>
            </a:srgbClr>
            <a:prstClr val="white"/>
          </a:duotone>
          <a:extLst>
            <a:ext uri="{28A0092B-C50C-407E-A947-70E740481C1C}">
              <a14:useLocalDpi xmlns:a14="http://schemas.microsoft.com/office/drawing/2010/main" val="0"/>
            </a:ext>
          </a:extLst>
        </a:blip>
        <a:srcRect l="12442" t="13646" r="15710" b="8688"/>
        <a:stretch/>
      </xdr:blipFill>
      <xdr:spPr bwMode="auto">
        <a:xfrm>
          <a:off x="707572" y="27119035"/>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2</xdr:col>
      <xdr:colOff>3288390</xdr:colOff>
      <xdr:row>45</xdr:row>
      <xdr:rowOff>3905250</xdr:rowOff>
    </xdr:from>
    <xdr:to>
      <xdr:col>2</xdr:col>
      <xdr:colOff>6082393</xdr:colOff>
      <xdr:row>45</xdr:row>
      <xdr:rowOff>4599214</xdr:rowOff>
    </xdr:to>
    <xdr:sp macro="" textlink="">
      <xdr:nvSpPr>
        <xdr:cNvPr id="18" name="Zone de texte 2">
          <a:hlinkClick xmlns:r="http://schemas.openxmlformats.org/officeDocument/2006/relationships" r:id="rId10"/>
          <a:extLst>
            <a:ext uri="{FF2B5EF4-FFF2-40B4-BE49-F238E27FC236}">
              <a16:creationId xmlns:a16="http://schemas.microsoft.com/office/drawing/2014/main" id="{00000000-0008-0000-0000-000012000000}"/>
            </a:ext>
          </a:extLst>
        </xdr:cNvPr>
        <xdr:cNvSpPr txBox="1">
          <a:spLocks noChangeArrowheads="1"/>
        </xdr:cNvSpPr>
      </xdr:nvSpPr>
      <xdr:spPr bwMode="auto">
        <a:xfrm>
          <a:off x="6458854" y="28330071"/>
          <a:ext cx="2794003"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6039750</xdr:colOff>
      <xdr:row>47</xdr:row>
      <xdr:rowOff>315686</xdr:rowOff>
    </xdr:from>
    <xdr:to>
      <xdr:col>3</xdr:col>
      <xdr:colOff>465360</xdr:colOff>
      <xdr:row>49</xdr:row>
      <xdr:rowOff>152400</xdr:rowOff>
    </xdr:to>
    <xdr:sp macro="" textlink="">
      <xdr:nvSpPr>
        <xdr:cNvPr id="21" name="Zone de texte 2">
          <a:hlinkClick xmlns:r="http://schemas.openxmlformats.org/officeDocument/2006/relationships" r:id="rId17"/>
          <a:extLst>
            <a:ext uri="{FF2B5EF4-FFF2-40B4-BE49-F238E27FC236}">
              <a16:creationId xmlns:a16="http://schemas.microsoft.com/office/drawing/2014/main" id="{00000000-0008-0000-0000-000015000000}"/>
            </a:ext>
          </a:extLst>
        </xdr:cNvPr>
        <xdr:cNvSpPr txBox="1">
          <a:spLocks noChangeArrowheads="1"/>
        </xdr:cNvSpPr>
      </xdr:nvSpPr>
      <xdr:spPr bwMode="auto">
        <a:xfrm>
          <a:off x="9210214" y="30101722"/>
          <a:ext cx="2794003"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7076618</xdr:colOff>
      <xdr:row>77</xdr:row>
      <xdr:rowOff>5763</xdr:rowOff>
    </xdr:from>
    <xdr:to>
      <xdr:col>3</xdr:col>
      <xdr:colOff>1920874</xdr:colOff>
      <xdr:row>79</xdr:row>
      <xdr:rowOff>43544</xdr:rowOff>
    </xdr:to>
    <xdr:sp macro="" textlink="">
      <xdr:nvSpPr>
        <xdr:cNvPr id="23" name="Zone de texte 2">
          <a:hlinkClick xmlns:r="http://schemas.openxmlformats.org/officeDocument/2006/relationships" r:id="rId18"/>
          <a:extLst>
            <a:ext uri="{FF2B5EF4-FFF2-40B4-BE49-F238E27FC236}">
              <a16:creationId xmlns:a16="http://schemas.microsoft.com/office/drawing/2014/main" id="{00000000-0008-0000-0000-000017000000}"/>
            </a:ext>
          </a:extLst>
        </xdr:cNvPr>
        <xdr:cNvSpPr txBox="1">
          <a:spLocks noChangeArrowheads="1"/>
        </xdr:cNvSpPr>
      </xdr:nvSpPr>
      <xdr:spPr bwMode="auto">
        <a:xfrm>
          <a:off x="10251618" y="36169013"/>
          <a:ext cx="3210381" cy="38703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2687706</xdr:colOff>
      <xdr:row>45</xdr:row>
      <xdr:rowOff>10584</xdr:rowOff>
    </xdr:from>
    <xdr:to>
      <xdr:col>5</xdr:col>
      <xdr:colOff>836084</xdr:colOff>
      <xdr:row>48</xdr:row>
      <xdr:rowOff>116055</xdr:rowOff>
    </xdr:to>
    <xdr:sp macro="" textlink="">
      <xdr:nvSpPr>
        <xdr:cNvPr id="2" name="Rectangle 1">
          <a:extLst>
            <a:ext uri="{FF2B5EF4-FFF2-40B4-BE49-F238E27FC236}">
              <a16:creationId xmlns:a16="http://schemas.microsoft.com/office/drawing/2014/main" id="{00000000-0008-0000-0900-000002000000}"/>
            </a:ext>
          </a:extLst>
        </xdr:cNvPr>
        <xdr:cNvSpPr/>
      </xdr:nvSpPr>
      <xdr:spPr>
        <a:xfrm>
          <a:off x="3894206" y="12266084"/>
          <a:ext cx="5239211" cy="89922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891864</xdr:colOff>
      <xdr:row>45</xdr:row>
      <xdr:rowOff>222251</xdr:rowOff>
    </xdr:from>
    <xdr:to>
      <xdr:col>4</xdr:col>
      <xdr:colOff>2190750</xdr:colOff>
      <xdr:row>45</xdr:row>
      <xdr:rowOff>231653</xdr:rowOff>
    </xdr:to>
    <xdr:cxnSp macro="">
      <xdr:nvCxnSpPr>
        <xdr:cNvPr id="3" name="Connecteur droit 2">
          <a:extLst>
            <a:ext uri="{FF2B5EF4-FFF2-40B4-BE49-F238E27FC236}">
              <a16:creationId xmlns:a16="http://schemas.microsoft.com/office/drawing/2014/main" id="{00000000-0008-0000-0900-000003000000}"/>
            </a:ext>
          </a:extLst>
        </xdr:cNvPr>
        <xdr:cNvCxnSpPr/>
      </xdr:nvCxnSpPr>
      <xdr:spPr>
        <a:xfrm flipV="1">
          <a:off x="6903197" y="12477751"/>
          <a:ext cx="1298886" cy="940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836083</xdr:colOff>
      <xdr:row>44</xdr:row>
      <xdr:rowOff>168630</xdr:rowOff>
    </xdr:from>
    <xdr:to>
      <xdr:col>4</xdr:col>
      <xdr:colOff>2127250</xdr:colOff>
      <xdr:row>46</xdr:row>
      <xdr:rowOff>125864</xdr:rowOff>
    </xdr:to>
    <xdr:graphicFrame macro="">
      <xdr:nvGraphicFramePr>
        <xdr:cNvPr id="4" name="Graphique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1</xdr:row>
      <xdr:rowOff>149679</xdr:rowOff>
    </xdr:from>
    <xdr:to>
      <xdr:col>4</xdr:col>
      <xdr:colOff>63500</xdr:colOff>
      <xdr:row>8</xdr:row>
      <xdr:rowOff>163287</xdr:rowOff>
    </xdr:to>
    <xdr:grpSp>
      <xdr:nvGrpSpPr>
        <xdr:cNvPr id="5" name="Groupe 4">
          <a:extLst>
            <a:ext uri="{FF2B5EF4-FFF2-40B4-BE49-F238E27FC236}">
              <a16:creationId xmlns:a16="http://schemas.microsoft.com/office/drawing/2014/main" id="{00000000-0008-0000-0900-000005000000}"/>
            </a:ext>
          </a:extLst>
        </xdr:cNvPr>
        <xdr:cNvGrpSpPr>
          <a:grpSpLocks/>
        </xdr:cNvGrpSpPr>
      </xdr:nvGrpSpPr>
      <xdr:grpSpPr bwMode="auto">
        <a:xfrm>
          <a:off x="3185849" y="329596"/>
          <a:ext cx="3164151" cy="1273024"/>
          <a:chOff x="3543110" y="4670"/>
          <a:chExt cx="1734251" cy="1734251"/>
        </a:xfrm>
        <a:solidFill>
          <a:schemeClr val="accent6">
            <a:lumMod val="60000"/>
            <a:lumOff val="40000"/>
          </a:schemeClr>
        </a:solidFill>
      </xdr:grpSpPr>
      <xdr:sp macro="" textlink="">
        <xdr:nvSpPr>
          <xdr:cNvPr id="6" name="Ellipse 5">
            <a:extLst>
              <a:ext uri="{FF2B5EF4-FFF2-40B4-BE49-F238E27FC236}">
                <a16:creationId xmlns:a16="http://schemas.microsoft.com/office/drawing/2014/main" id="{00000000-0008-0000-0900-000006000000}"/>
              </a:ext>
            </a:extLst>
          </xdr:cNvPr>
          <xdr:cNvSpPr/>
        </xdr:nvSpPr>
        <xdr:spPr>
          <a:xfrm>
            <a:off x="3543110" y="4670"/>
            <a:ext cx="1734251" cy="1734251"/>
          </a:xfrm>
          <a:prstGeom prst="ellipse">
            <a:avLst/>
          </a:prstGeom>
          <a:grp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900-000007000000}"/>
              </a:ext>
            </a:extLst>
          </xdr:cNvPr>
          <xdr:cNvSpPr/>
        </xdr:nvSpPr>
        <xdr:spPr>
          <a:xfrm>
            <a:off x="3773793" y="560485"/>
            <a:ext cx="1316402" cy="641326"/>
          </a:xfrm>
          <a:prstGeom prst="rect">
            <a:avLst/>
          </a:prstGeom>
          <a:grp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600" b="1" kern="1200">
                <a:solidFill>
                  <a:sysClr val="window" lastClr="FFFFFF"/>
                </a:solidFill>
                <a:effectLst/>
                <a:latin typeface="Gisha" panose="020B0502040204020203" pitchFamily="34" charset="-79"/>
                <a:ea typeface="+mn-ea"/>
                <a:cs typeface="Gisha" panose="020B0502040204020203" pitchFamily="34" charset="-79"/>
              </a:rPr>
              <a:t>4a / Participation des acteurs</a:t>
            </a:r>
            <a:endParaRPr lang="fr-FR" sz="1400">
              <a:effectLst/>
              <a:latin typeface="Gisha" panose="020B0502040204020203" pitchFamily="34" charset="-79"/>
              <a:cs typeface="Gisha" panose="020B0502040204020203" pitchFamily="34" charset="-79"/>
            </a:endParaRPr>
          </a:p>
        </xdr:txBody>
      </xdr:sp>
    </xdr:grpSp>
    <xdr:clientData/>
  </xdr:twoCellAnchor>
  <xdr:twoCellAnchor>
    <xdr:from>
      <xdr:col>4</xdr:col>
      <xdr:colOff>1152604</xdr:colOff>
      <xdr:row>89</xdr:row>
      <xdr:rowOff>165687</xdr:rowOff>
    </xdr:from>
    <xdr:to>
      <xdr:col>5</xdr:col>
      <xdr:colOff>993321</xdr:colOff>
      <xdr:row>91</xdr:row>
      <xdr:rowOff>68037</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900-000008000000}"/>
            </a:ext>
          </a:extLst>
        </xdr:cNvPr>
        <xdr:cNvSpPr txBox="1"/>
      </xdr:nvSpPr>
      <xdr:spPr>
        <a:xfrm>
          <a:off x="7166961" y="24753794"/>
          <a:ext cx="2126717" cy="364993"/>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40</xdr:row>
      <xdr:rowOff>115094</xdr:rowOff>
    </xdr:from>
    <xdr:to>
      <xdr:col>3</xdr:col>
      <xdr:colOff>141862</xdr:colOff>
      <xdr:row>42</xdr:row>
      <xdr:rowOff>59365</xdr:rowOff>
    </xdr:to>
    <xdr:pic>
      <xdr:nvPicPr>
        <xdr:cNvPr id="10" name="Image 9">
          <a:extLst>
            <a:ext uri="{FF2B5EF4-FFF2-40B4-BE49-F238E27FC236}">
              <a16:creationId xmlns:a16="http://schemas.microsoft.com/office/drawing/2014/main" id="{00000000-0008-0000-09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7906544"/>
          <a:ext cx="364826" cy="396028"/>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2880415</xdr:colOff>
      <xdr:row>45</xdr:row>
      <xdr:rowOff>136637</xdr:rowOff>
    </xdr:from>
    <xdr:to>
      <xdr:col>3</xdr:col>
      <xdr:colOff>4508379</xdr:colOff>
      <xdr:row>47</xdr:row>
      <xdr:rowOff>197589</xdr:rowOff>
    </xdr:to>
    <xdr:sp macro="" textlink="">
      <xdr:nvSpPr>
        <xdr:cNvPr id="11" name="ZoneTexte 10">
          <a:extLst>
            <a:ext uri="{FF2B5EF4-FFF2-40B4-BE49-F238E27FC236}">
              <a16:creationId xmlns:a16="http://schemas.microsoft.com/office/drawing/2014/main" id="{00000000-0008-0000-0900-00000B000000}"/>
            </a:ext>
          </a:extLst>
        </xdr:cNvPr>
        <xdr:cNvSpPr txBox="1"/>
      </xdr:nvSpPr>
      <xdr:spPr>
        <a:xfrm>
          <a:off x="4086915" y="12392137"/>
          <a:ext cx="1627964" cy="653619"/>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4683484</xdr:colOff>
      <xdr:row>45</xdr:row>
      <xdr:rowOff>211306</xdr:rowOff>
    </xdr:from>
    <xdr:to>
      <xdr:col>4</xdr:col>
      <xdr:colOff>310522</xdr:colOff>
      <xdr:row>47</xdr:row>
      <xdr:rowOff>126646</xdr:rowOff>
    </xdr:to>
    <xdr:sp macro="" textlink="">
      <xdr:nvSpPr>
        <xdr:cNvPr id="12" name="Ellipse 11">
          <a:extLst>
            <a:ext uri="{FF2B5EF4-FFF2-40B4-BE49-F238E27FC236}">
              <a16:creationId xmlns:a16="http://schemas.microsoft.com/office/drawing/2014/main" id="{00000000-0008-0000-0900-00000C000000}"/>
            </a:ext>
          </a:extLst>
        </xdr:cNvPr>
        <xdr:cNvSpPr/>
      </xdr:nvSpPr>
      <xdr:spPr>
        <a:xfrm>
          <a:off x="5889984" y="12466806"/>
          <a:ext cx="431871" cy="508007"/>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876524</xdr:colOff>
      <xdr:row>46</xdr:row>
      <xdr:rowOff>24380</xdr:rowOff>
    </xdr:from>
    <xdr:to>
      <xdr:col>5</xdr:col>
      <xdr:colOff>216427</xdr:colOff>
      <xdr:row>48</xdr:row>
      <xdr:rowOff>105231</xdr:rowOff>
    </xdr:to>
    <xdr:pic>
      <xdr:nvPicPr>
        <xdr:cNvPr id="13" name="Image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4"/>
        <a:stretch>
          <a:fillRect/>
        </a:stretch>
      </xdr:blipFill>
      <xdr:spPr>
        <a:xfrm>
          <a:off x="6887857" y="12576213"/>
          <a:ext cx="1629078" cy="479844"/>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900-00000F000000}"/>
            </a:ext>
          </a:extLst>
        </xdr:cNvPr>
        <xdr:cNvGrpSpPr/>
      </xdr:nvGrpSpPr>
      <xdr:grpSpPr>
        <a:xfrm>
          <a:off x="275167" y="419364"/>
          <a:ext cx="1496219" cy="1101060"/>
          <a:chOff x="2576522" y="20901"/>
          <a:chExt cx="2044595" cy="1224091"/>
        </a:xfrm>
        <a:solidFill>
          <a:schemeClr val="accent6">
            <a:lumMod val="75000"/>
          </a:schemeClr>
        </a:solidFill>
      </xdr:grpSpPr>
      <xdr:sp macro="" textlink="">
        <xdr:nvSpPr>
          <xdr:cNvPr id="16" name="Ellipse 15">
            <a:extLst>
              <a:ext uri="{FF2B5EF4-FFF2-40B4-BE49-F238E27FC236}">
                <a16:creationId xmlns:a16="http://schemas.microsoft.com/office/drawing/2014/main" id="{00000000-0008-0000-0900-000010000000}"/>
              </a:ext>
            </a:extLst>
          </xdr:cNvPr>
          <xdr:cNvSpPr/>
        </xdr:nvSpPr>
        <xdr:spPr>
          <a:xfrm>
            <a:off x="2576522" y="20901"/>
            <a:ext cx="2044595" cy="1224091"/>
          </a:xfrm>
          <a:prstGeom prst="ellipse">
            <a:avLst/>
          </a:prstGeom>
          <a:solidFill>
            <a:schemeClr val="accent6"/>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900-000011000000}"/>
              </a:ext>
            </a:extLst>
          </xdr:cNvPr>
          <xdr:cNvSpPr/>
        </xdr:nvSpPr>
        <xdr:spPr>
          <a:xfrm>
            <a:off x="2875946" y="200165"/>
            <a:ext cx="1445747" cy="865563"/>
          </a:xfrm>
          <a:prstGeom prst="rect">
            <a:avLst/>
          </a:prstGeom>
          <a:solidFill>
            <a:schemeClr val="accent6"/>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4</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Gouvernance</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8" name="Groupe 17">
          <a:extLst>
            <a:ext uri="{FF2B5EF4-FFF2-40B4-BE49-F238E27FC236}">
              <a16:creationId xmlns:a16="http://schemas.microsoft.com/office/drawing/2014/main" id="{00000000-0008-0000-0900-000012000000}"/>
            </a:ext>
          </a:extLst>
        </xdr:cNvPr>
        <xdr:cNvGrpSpPr/>
      </xdr:nvGrpSpPr>
      <xdr:grpSpPr>
        <a:xfrm rot="5400000">
          <a:off x="2312248" y="630777"/>
          <a:ext cx="310837" cy="798185"/>
          <a:chOff x="3379471" y="1297546"/>
          <a:chExt cx="438696" cy="344380"/>
        </a:xfrm>
        <a:solidFill>
          <a:schemeClr val="accent6">
            <a:lumMod val="75000"/>
          </a:schemeClr>
        </a:solidFill>
      </xdr:grpSpPr>
      <xdr:sp macro="" textlink="">
        <xdr:nvSpPr>
          <xdr:cNvPr id="19" name="Flèche droite 18">
            <a:extLst>
              <a:ext uri="{FF2B5EF4-FFF2-40B4-BE49-F238E27FC236}">
                <a16:creationId xmlns:a16="http://schemas.microsoft.com/office/drawing/2014/main" id="{00000000-0008-0000-0900-000013000000}"/>
              </a:ext>
            </a:extLst>
          </xdr:cNvPr>
          <xdr:cNvSpPr/>
        </xdr:nvSpPr>
        <xdr:spPr>
          <a:xfrm rot="16200000">
            <a:off x="3426629" y="1250388"/>
            <a:ext cx="344380" cy="438696"/>
          </a:xfrm>
          <a:prstGeom prst="rightArrow">
            <a:avLst>
              <a:gd name="adj1" fmla="val 60000"/>
              <a:gd name="adj2" fmla="val 50000"/>
            </a:avLst>
          </a:prstGeom>
          <a:solidFill>
            <a:schemeClr val="accent6"/>
          </a:solid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900-000014000000}"/>
              </a:ext>
            </a:extLst>
          </xdr:cNvPr>
          <xdr:cNvSpPr/>
        </xdr:nvSpPr>
        <xdr:spPr>
          <a:xfrm rot="16200000">
            <a:off x="3478286" y="1389784"/>
            <a:ext cx="241066" cy="263218"/>
          </a:xfrm>
          <a:prstGeom prst="rect">
            <a:avLst/>
          </a:prstGeom>
          <a:solidFill>
            <a:schemeClr val="accent6"/>
          </a:solid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50</xdr:row>
      <xdr:rowOff>71438</xdr:rowOff>
    </xdr:from>
    <xdr:to>
      <xdr:col>3</xdr:col>
      <xdr:colOff>235444</xdr:colOff>
      <xdr:row>52</xdr:row>
      <xdr:rowOff>55019</xdr:rowOff>
    </xdr:to>
    <xdr:pic>
      <xdr:nvPicPr>
        <xdr:cNvPr id="22" name="Image 21">
          <a:extLst>
            <a:ext uri="{FF2B5EF4-FFF2-40B4-BE49-F238E27FC236}">
              <a16:creationId xmlns:a16="http://schemas.microsoft.com/office/drawing/2014/main" id="{00000000-0008-0000-0900-00001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10196513"/>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87</xdr:row>
      <xdr:rowOff>83344</xdr:rowOff>
    </xdr:from>
    <xdr:to>
      <xdr:col>3</xdr:col>
      <xdr:colOff>294975</xdr:colOff>
      <xdr:row>89</xdr:row>
      <xdr:rowOff>63750</xdr:rowOff>
    </xdr:to>
    <xdr:pic>
      <xdr:nvPicPr>
        <xdr:cNvPr id="32" name="Image 31">
          <a:extLst>
            <a:ext uri="{FF2B5EF4-FFF2-40B4-BE49-F238E27FC236}">
              <a16:creationId xmlns:a16="http://schemas.microsoft.com/office/drawing/2014/main" id="{00000000-0008-0000-0900-000020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17628394"/>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195036</xdr:colOff>
      <xdr:row>31</xdr:row>
      <xdr:rowOff>334131</xdr:rowOff>
    </xdr:from>
    <xdr:to>
      <xdr:col>3</xdr:col>
      <xdr:colOff>254268</xdr:colOff>
      <xdr:row>32</xdr:row>
      <xdr:rowOff>190145</xdr:rowOff>
    </xdr:to>
    <xdr:pic>
      <xdr:nvPicPr>
        <xdr:cNvPr id="36" name="Image 35">
          <a:extLst>
            <a:ext uri="{FF2B5EF4-FFF2-40B4-BE49-F238E27FC236}">
              <a16:creationId xmlns:a16="http://schemas.microsoft.com/office/drawing/2014/main" id="{00000000-0008-0000-0900-000024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06715" y="7600345"/>
          <a:ext cx="355414" cy="386692"/>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editAs="oneCell">
    <xdr:from>
      <xdr:col>2</xdr:col>
      <xdr:colOff>170544</xdr:colOff>
      <xdr:row>38</xdr:row>
      <xdr:rowOff>91923</xdr:rowOff>
    </xdr:from>
    <xdr:to>
      <xdr:col>3</xdr:col>
      <xdr:colOff>226601</xdr:colOff>
      <xdr:row>39</xdr:row>
      <xdr:rowOff>236862</xdr:rowOff>
    </xdr:to>
    <xdr:pic>
      <xdr:nvPicPr>
        <xdr:cNvPr id="37" name="Image 36">
          <a:extLst>
            <a:ext uri="{FF2B5EF4-FFF2-40B4-BE49-F238E27FC236}">
              <a16:creationId xmlns:a16="http://schemas.microsoft.com/office/drawing/2014/main" id="{00000000-0008-0000-0900-000025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2223" y="12896244"/>
          <a:ext cx="355414" cy="386692"/>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4</xdr:col>
      <xdr:colOff>1471161</xdr:colOff>
      <xdr:row>82</xdr:row>
      <xdr:rowOff>165307</xdr:rowOff>
    </xdr:from>
    <xdr:to>
      <xdr:col>7</xdr:col>
      <xdr:colOff>98652</xdr:colOff>
      <xdr:row>84</xdr:row>
      <xdr:rowOff>148661</xdr:rowOff>
    </xdr:to>
    <xdr:sp macro="" textlink="">
      <xdr:nvSpPr>
        <xdr:cNvPr id="41" name="Zone de texte 2">
          <a:hlinkClick xmlns:r="http://schemas.openxmlformats.org/officeDocument/2006/relationships" r:id="rId6"/>
          <a:extLst>
            <a:ext uri="{FF2B5EF4-FFF2-40B4-BE49-F238E27FC236}">
              <a16:creationId xmlns:a16="http://schemas.microsoft.com/office/drawing/2014/main" id="{00000000-0008-0000-0900-000029000000}"/>
            </a:ext>
          </a:extLst>
        </xdr:cNvPr>
        <xdr:cNvSpPr txBox="1">
          <a:spLocks noChangeArrowheads="1"/>
        </xdr:cNvSpPr>
      </xdr:nvSpPr>
      <xdr:spPr bwMode="auto">
        <a:xfrm>
          <a:off x="7485518" y="22793986"/>
          <a:ext cx="2981777" cy="391568"/>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6</xdr:col>
      <xdr:colOff>582610</xdr:colOff>
      <xdr:row>82</xdr:row>
      <xdr:rowOff>99993</xdr:rowOff>
    </xdr:from>
    <xdr:to>
      <xdr:col>9</xdr:col>
      <xdr:colOff>394608</xdr:colOff>
      <xdr:row>84</xdr:row>
      <xdr:rowOff>83347</xdr:rowOff>
    </xdr:to>
    <xdr:sp macro="" textlink="">
      <xdr:nvSpPr>
        <xdr:cNvPr id="42" name="Zone de texte 2">
          <a:hlinkClick xmlns:r="http://schemas.openxmlformats.org/officeDocument/2006/relationships" r:id="rId7"/>
          <a:extLst>
            <a:ext uri="{FF2B5EF4-FFF2-40B4-BE49-F238E27FC236}">
              <a16:creationId xmlns:a16="http://schemas.microsoft.com/office/drawing/2014/main" id="{00000000-0008-0000-0900-00002A000000}"/>
            </a:ext>
          </a:extLst>
        </xdr:cNvPr>
        <xdr:cNvSpPr txBox="1">
          <a:spLocks noChangeArrowheads="1"/>
        </xdr:cNvSpPr>
      </xdr:nvSpPr>
      <xdr:spPr bwMode="auto">
        <a:xfrm>
          <a:off x="10951253" y="23259350"/>
          <a:ext cx="3104926" cy="391568"/>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2897188</xdr:colOff>
      <xdr:row>55</xdr:row>
      <xdr:rowOff>13496</xdr:rowOff>
    </xdr:from>
    <xdr:to>
      <xdr:col>4</xdr:col>
      <xdr:colOff>992601</xdr:colOff>
      <xdr:row>58</xdr:row>
      <xdr:rowOff>92531</xdr:rowOff>
    </xdr:to>
    <xdr:sp macro="" textlink="">
      <xdr:nvSpPr>
        <xdr:cNvPr id="44" name="Zone de texte 2">
          <a:hlinkClick xmlns:r="http://schemas.openxmlformats.org/officeDocument/2006/relationships" r:id="rId8"/>
          <a:extLst>
            <a:ext uri="{FF2B5EF4-FFF2-40B4-BE49-F238E27FC236}">
              <a16:creationId xmlns:a16="http://schemas.microsoft.com/office/drawing/2014/main" id="{00000000-0008-0000-0900-00002C000000}"/>
            </a:ext>
          </a:extLst>
        </xdr:cNvPr>
        <xdr:cNvSpPr txBox="1">
          <a:spLocks noChangeArrowheads="1"/>
        </xdr:cNvSpPr>
      </xdr:nvSpPr>
      <xdr:spPr bwMode="auto">
        <a:xfrm>
          <a:off x="4108224" y="17131282"/>
          <a:ext cx="2898734" cy="691356"/>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505166</xdr:colOff>
      <xdr:row>67</xdr:row>
      <xdr:rowOff>27321</xdr:rowOff>
    </xdr:from>
    <xdr:to>
      <xdr:col>12</xdr:col>
      <xdr:colOff>741589</xdr:colOff>
      <xdr:row>69</xdr:row>
      <xdr:rowOff>40816</xdr:rowOff>
    </xdr:to>
    <xdr:sp macro="" textlink="">
      <xdr:nvSpPr>
        <xdr:cNvPr id="45" name="Zone de texte 2">
          <a:hlinkClick xmlns:r="http://schemas.openxmlformats.org/officeDocument/2006/relationships" r:id="rId9"/>
          <a:extLst>
            <a:ext uri="{FF2B5EF4-FFF2-40B4-BE49-F238E27FC236}">
              <a16:creationId xmlns:a16="http://schemas.microsoft.com/office/drawing/2014/main" id="{00000000-0008-0000-0900-00002D000000}"/>
            </a:ext>
          </a:extLst>
        </xdr:cNvPr>
        <xdr:cNvSpPr txBox="1">
          <a:spLocks noChangeArrowheads="1"/>
        </xdr:cNvSpPr>
      </xdr:nvSpPr>
      <xdr:spPr bwMode="auto">
        <a:xfrm>
          <a:off x="12098452" y="19594392"/>
          <a:ext cx="3951173" cy="421710"/>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978578</xdr:colOff>
      <xdr:row>55</xdr:row>
      <xdr:rowOff>10886</xdr:rowOff>
    </xdr:from>
    <xdr:to>
      <xdr:col>5</xdr:col>
      <xdr:colOff>1493385</xdr:colOff>
      <xdr:row>58</xdr:row>
      <xdr:rowOff>92531</xdr:rowOff>
    </xdr:to>
    <xdr:sp macro="" textlink="">
      <xdr:nvSpPr>
        <xdr:cNvPr id="46" name="Zone de texte 2">
          <a:hlinkClick xmlns:r="http://schemas.openxmlformats.org/officeDocument/2006/relationships" r:id="rId10"/>
          <a:extLst>
            <a:ext uri="{FF2B5EF4-FFF2-40B4-BE49-F238E27FC236}">
              <a16:creationId xmlns:a16="http://schemas.microsoft.com/office/drawing/2014/main" id="{00000000-0008-0000-0900-00002E000000}"/>
            </a:ext>
          </a:extLst>
        </xdr:cNvPr>
        <xdr:cNvSpPr txBox="1">
          <a:spLocks noChangeArrowheads="1"/>
        </xdr:cNvSpPr>
      </xdr:nvSpPr>
      <xdr:spPr bwMode="auto">
        <a:xfrm>
          <a:off x="6992935" y="17128672"/>
          <a:ext cx="2800807" cy="693966"/>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297090</xdr:colOff>
      <xdr:row>67</xdr:row>
      <xdr:rowOff>203255</xdr:rowOff>
    </xdr:from>
    <xdr:to>
      <xdr:col>3</xdr:col>
      <xdr:colOff>4158063</xdr:colOff>
      <xdr:row>69</xdr:row>
      <xdr:rowOff>94230</xdr:rowOff>
    </xdr:to>
    <xdr:sp macro="" textlink="">
      <xdr:nvSpPr>
        <xdr:cNvPr id="47" name="Zone de texte 2">
          <a:hlinkClick xmlns:r="http://schemas.openxmlformats.org/officeDocument/2006/relationships" r:id="rId11"/>
          <a:extLst>
            <a:ext uri="{FF2B5EF4-FFF2-40B4-BE49-F238E27FC236}">
              <a16:creationId xmlns:a16="http://schemas.microsoft.com/office/drawing/2014/main" id="{00000000-0008-0000-0900-00002F000000}"/>
            </a:ext>
          </a:extLst>
        </xdr:cNvPr>
        <xdr:cNvSpPr txBox="1">
          <a:spLocks noChangeArrowheads="1"/>
        </xdr:cNvSpPr>
      </xdr:nvSpPr>
      <xdr:spPr bwMode="auto">
        <a:xfrm>
          <a:off x="1208769" y="19770326"/>
          <a:ext cx="4160330" cy="299190"/>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258536</xdr:colOff>
      <xdr:row>70</xdr:row>
      <xdr:rowOff>57633</xdr:rowOff>
    </xdr:from>
    <xdr:to>
      <xdr:col>3</xdr:col>
      <xdr:colOff>3745366</xdr:colOff>
      <xdr:row>72</xdr:row>
      <xdr:rowOff>26196</xdr:rowOff>
    </xdr:to>
    <xdr:sp macro="" textlink="">
      <xdr:nvSpPr>
        <xdr:cNvPr id="48" name="Text Box 19">
          <a:hlinkClick xmlns:r="http://schemas.openxmlformats.org/officeDocument/2006/relationships" r:id="rId12"/>
          <a:extLst>
            <a:ext uri="{FF2B5EF4-FFF2-40B4-BE49-F238E27FC236}">
              <a16:creationId xmlns:a16="http://schemas.microsoft.com/office/drawing/2014/main" id="{00000000-0008-0000-0900-000030000000}"/>
            </a:ext>
          </a:extLst>
        </xdr:cNvPr>
        <xdr:cNvSpPr txBox="1">
          <a:spLocks noChangeArrowheads="1"/>
        </xdr:cNvSpPr>
      </xdr:nvSpPr>
      <xdr:spPr bwMode="auto">
        <a:xfrm>
          <a:off x="1170215" y="20237026"/>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532381</xdr:colOff>
      <xdr:row>69</xdr:row>
      <xdr:rowOff>199187</xdr:rowOff>
    </xdr:from>
    <xdr:to>
      <xdr:col>12</xdr:col>
      <xdr:colOff>537483</xdr:colOff>
      <xdr:row>71</xdr:row>
      <xdr:rowOff>204104</xdr:rowOff>
    </xdr:to>
    <xdr:sp macro="" textlink="">
      <xdr:nvSpPr>
        <xdr:cNvPr id="49" name="Text Box 18">
          <a:hlinkClick xmlns:r="http://schemas.openxmlformats.org/officeDocument/2006/relationships" r:id="rId13"/>
          <a:extLst>
            <a:ext uri="{FF2B5EF4-FFF2-40B4-BE49-F238E27FC236}">
              <a16:creationId xmlns:a16="http://schemas.microsoft.com/office/drawing/2014/main" id="{00000000-0008-0000-0900-000031000000}"/>
            </a:ext>
          </a:extLst>
        </xdr:cNvPr>
        <xdr:cNvSpPr txBox="1">
          <a:spLocks noChangeArrowheads="1"/>
        </xdr:cNvSpPr>
      </xdr:nvSpPr>
      <xdr:spPr bwMode="auto">
        <a:xfrm>
          <a:off x="12125667" y="20174473"/>
          <a:ext cx="3719852" cy="413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3650116</xdr:colOff>
      <xdr:row>82</xdr:row>
      <xdr:rowOff>178913</xdr:rowOff>
    </xdr:from>
    <xdr:to>
      <xdr:col>4</xdr:col>
      <xdr:colOff>1568224</xdr:colOff>
      <xdr:row>84</xdr:row>
      <xdr:rowOff>148661</xdr:rowOff>
    </xdr:to>
    <xdr:sp macro="" textlink="">
      <xdr:nvSpPr>
        <xdr:cNvPr id="50" name="Zone de texte 2">
          <a:hlinkClick xmlns:r="http://schemas.openxmlformats.org/officeDocument/2006/relationships" r:id="rId14"/>
          <a:extLst>
            <a:ext uri="{FF2B5EF4-FFF2-40B4-BE49-F238E27FC236}">
              <a16:creationId xmlns:a16="http://schemas.microsoft.com/office/drawing/2014/main" id="{00000000-0008-0000-0900-000032000000}"/>
            </a:ext>
          </a:extLst>
        </xdr:cNvPr>
        <xdr:cNvSpPr txBox="1">
          <a:spLocks noChangeArrowheads="1"/>
        </xdr:cNvSpPr>
      </xdr:nvSpPr>
      <xdr:spPr bwMode="auto">
        <a:xfrm>
          <a:off x="4861152" y="22807592"/>
          <a:ext cx="2721429" cy="377962"/>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5</xdr:col>
      <xdr:colOff>1450742</xdr:colOff>
      <xdr:row>55</xdr:row>
      <xdr:rowOff>1</xdr:rowOff>
    </xdr:from>
    <xdr:to>
      <xdr:col>9</xdr:col>
      <xdr:colOff>963723</xdr:colOff>
      <xdr:row>58</xdr:row>
      <xdr:rowOff>81645</xdr:rowOff>
    </xdr:to>
    <xdr:sp macro="" textlink="">
      <xdr:nvSpPr>
        <xdr:cNvPr id="51" name="Zone de texte 2">
          <a:hlinkClick xmlns:r="http://schemas.openxmlformats.org/officeDocument/2006/relationships" r:id="rId15"/>
          <a:extLst>
            <a:ext uri="{FF2B5EF4-FFF2-40B4-BE49-F238E27FC236}">
              <a16:creationId xmlns:a16="http://schemas.microsoft.com/office/drawing/2014/main" id="{00000000-0008-0000-0900-000033000000}"/>
            </a:ext>
          </a:extLst>
        </xdr:cNvPr>
        <xdr:cNvSpPr txBox="1">
          <a:spLocks noChangeArrowheads="1"/>
        </xdr:cNvSpPr>
      </xdr:nvSpPr>
      <xdr:spPr bwMode="auto">
        <a:xfrm>
          <a:off x="9751099" y="17117787"/>
          <a:ext cx="2805910"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489857</xdr:colOff>
      <xdr:row>6</xdr:row>
      <xdr:rowOff>163286</xdr:rowOff>
    </xdr:from>
    <xdr:to>
      <xdr:col>10</xdr:col>
      <xdr:colOff>323170</xdr:colOff>
      <xdr:row>9</xdr:row>
      <xdr:rowOff>125266</xdr:rowOff>
    </xdr:to>
    <xdr:sp macro="" textlink="">
      <xdr:nvSpPr>
        <xdr:cNvPr id="38" name="ZoneTexte 37">
          <a:extLst>
            <a:ext uri="{FF2B5EF4-FFF2-40B4-BE49-F238E27FC236}">
              <a16:creationId xmlns:a16="http://schemas.microsoft.com/office/drawing/2014/main" id="{00000000-0008-0000-0900-000026000000}"/>
            </a:ext>
          </a:extLst>
        </xdr:cNvPr>
        <xdr:cNvSpPr txBox="1"/>
      </xdr:nvSpPr>
      <xdr:spPr>
        <a:xfrm>
          <a:off x="13634357" y="1306286"/>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8</xdr:col>
      <xdr:colOff>367393</xdr:colOff>
      <xdr:row>5</xdr:row>
      <xdr:rowOff>163286</xdr:rowOff>
    </xdr:from>
    <xdr:to>
      <xdr:col>9</xdr:col>
      <xdr:colOff>216471</xdr:colOff>
      <xdr:row>7</xdr:row>
      <xdr:rowOff>159000</xdr:rowOff>
    </xdr:to>
    <xdr:pic>
      <xdr:nvPicPr>
        <xdr:cNvPr id="39" name="Image 38">
          <a:extLst>
            <a:ext uri="{FF2B5EF4-FFF2-40B4-BE49-F238E27FC236}">
              <a16:creationId xmlns:a16="http://schemas.microsoft.com/office/drawing/2014/main" id="{00000000-0008-0000-0900-000027000000}"/>
            </a:ext>
          </a:extLst>
        </xdr:cNvPr>
        <xdr:cNvPicPr/>
      </xdr:nvPicPr>
      <xdr:blipFill rotWithShape="1">
        <a:blip xmlns:r="http://schemas.openxmlformats.org/officeDocument/2006/relationships" r:embed="rId16"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3511893" y="1115786"/>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4789714</xdr:colOff>
      <xdr:row>58</xdr:row>
      <xdr:rowOff>108857</xdr:rowOff>
    </xdr:from>
    <xdr:to>
      <xdr:col>8</xdr:col>
      <xdr:colOff>72571</xdr:colOff>
      <xdr:row>82</xdr:row>
      <xdr:rowOff>95250</xdr:rowOff>
    </xdr:to>
    <xdr:graphicFrame macro="">
      <xdr:nvGraphicFramePr>
        <xdr:cNvPr id="40" name="Diagramme 39">
          <a:extLst>
            <a:ext uri="{FF2B5EF4-FFF2-40B4-BE49-F238E27FC236}">
              <a16:creationId xmlns:a16="http://schemas.microsoft.com/office/drawing/2014/main" id="{00000000-0008-0000-0900-000028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2677122</xdr:colOff>
      <xdr:row>42</xdr:row>
      <xdr:rowOff>172990</xdr:rowOff>
    </xdr:from>
    <xdr:to>
      <xdr:col>7</xdr:col>
      <xdr:colOff>95249</xdr:colOff>
      <xdr:row>47</xdr:row>
      <xdr:rowOff>90920</xdr:rowOff>
    </xdr:to>
    <xdr:sp macro="" textlink="">
      <xdr:nvSpPr>
        <xdr:cNvPr id="2" name="Rectangle 1">
          <a:extLst>
            <a:ext uri="{FF2B5EF4-FFF2-40B4-BE49-F238E27FC236}">
              <a16:creationId xmlns:a16="http://schemas.microsoft.com/office/drawing/2014/main" id="{00000000-0008-0000-0A00-000002000000}"/>
            </a:ext>
          </a:extLst>
        </xdr:cNvPr>
        <xdr:cNvSpPr/>
      </xdr:nvSpPr>
      <xdr:spPr>
        <a:xfrm>
          <a:off x="3891560" y="12305459"/>
          <a:ext cx="5264345" cy="1168086"/>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693427</xdr:colOff>
      <xdr:row>44</xdr:row>
      <xdr:rowOff>13370</xdr:rowOff>
    </xdr:from>
    <xdr:to>
      <xdr:col>4</xdr:col>
      <xdr:colOff>2095500</xdr:colOff>
      <xdr:row>44</xdr:row>
      <xdr:rowOff>23812</xdr:rowOff>
    </xdr:to>
    <xdr:cxnSp macro="">
      <xdr:nvCxnSpPr>
        <xdr:cNvPr id="3" name="Connecteur droit 2">
          <a:extLst>
            <a:ext uri="{FF2B5EF4-FFF2-40B4-BE49-F238E27FC236}">
              <a16:creationId xmlns:a16="http://schemas.microsoft.com/office/drawing/2014/main" id="{00000000-0008-0000-0A00-000003000000}"/>
            </a:ext>
          </a:extLst>
        </xdr:cNvPr>
        <xdr:cNvCxnSpPr/>
      </xdr:nvCxnSpPr>
      <xdr:spPr>
        <a:xfrm>
          <a:off x="6706083" y="12705433"/>
          <a:ext cx="1402073" cy="1044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615874</xdr:colOff>
      <xdr:row>42</xdr:row>
      <xdr:rowOff>154077</xdr:rowOff>
    </xdr:from>
    <xdr:to>
      <xdr:col>4</xdr:col>
      <xdr:colOff>2083595</xdr:colOff>
      <xdr:row>44</xdr:row>
      <xdr:rowOff>142874</xdr:rowOff>
    </xdr:to>
    <xdr:graphicFrame macro="">
      <xdr:nvGraphicFramePr>
        <xdr:cNvPr id="4" name="Graphique 3">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1872004</xdr:colOff>
      <xdr:row>1</xdr:row>
      <xdr:rowOff>102811</xdr:rowOff>
    </xdr:from>
    <xdr:to>
      <xdr:col>4</xdr:col>
      <xdr:colOff>9072</xdr:colOff>
      <xdr:row>9</xdr:row>
      <xdr:rowOff>1</xdr:rowOff>
    </xdr:to>
    <xdr:grpSp>
      <xdr:nvGrpSpPr>
        <xdr:cNvPr id="5" name="Groupe 4">
          <a:extLst>
            <a:ext uri="{FF2B5EF4-FFF2-40B4-BE49-F238E27FC236}">
              <a16:creationId xmlns:a16="http://schemas.microsoft.com/office/drawing/2014/main" id="{00000000-0008-0000-0A00-000005000000}"/>
            </a:ext>
          </a:extLst>
        </xdr:cNvPr>
        <xdr:cNvGrpSpPr>
          <a:grpSpLocks/>
        </xdr:cNvGrpSpPr>
      </xdr:nvGrpSpPr>
      <xdr:grpSpPr bwMode="auto">
        <a:xfrm>
          <a:off x="3142004" y="284240"/>
          <a:ext cx="3162639" cy="1348618"/>
          <a:chOff x="3511008" y="183326"/>
          <a:chExt cx="1734251" cy="1435348"/>
        </a:xfrm>
        <a:solidFill>
          <a:schemeClr val="accent6">
            <a:lumMod val="75000"/>
          </a:schemeClr>
        </a:solidFill>
      </xdr:grpSpPr>
      <xdr:sp macro="" textlink="">
        <xdr:nvSpPr>
          <xdr:cNvPr id="6" name="Ellipse 5">
            <a:extLst>
              <a:ext uri="{FF2B5EF4-FFF2-40B4-BE49-F238E27FC236}">
                <a16:creationId xmlns:a16="http://schemas.microsoft.com/office/drawing/2014/main" id="{00000000-0008-0000-0A00-000006000000}"/>
              </a:ext>
            </a:extLst>
          </xdr:cNvPr>
          <xdr:cNvSpPr/>
        </xdr:nvSpPr>
        <xdr:spPr>
          <a:xfrm>
            <a:off x="3511008" y="183326"/>
            <a:ext cx="1734251" cy="1435348"/>
          </a:xfrm>
          <a:prstGeom prst="ellipse">
            <a:avLst/>
          </a:prstGeom>
          <a:solidFill>
            <a:schemeClr val="accent6">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A00-000007000000}"/>
              </a:ext>
            </a:extLst>
          </xdr:cNvPr>
          <xdr:cNvSpPr/>
        </xdr:nvSpPr>
        <xdr:spPr>
          <a:xfrm>
            <a:off x="3773793" y="560485"/>
            <a:ext cx="1316402" cy="641326"/>
          </a:xfrm>
          <a:prstGeom prst="rect">
            <a:avLst/>
          </a:prstGeom>
          <a:solidFill>
            <a:schemeClr val="accent6">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600" b="1" kern="1200">
                <a:solidFill>
                  <a:sysClr val="window" lastClr="FFFFFF"/>
                </a:solidFill>
                <a:effectLst/>
                <a:latin typeface="Gisha" panose="020B0502040204020203" pitchFamily="34" charset="-79"/>
                <a:ea typeface="+mn-ea"/>
                <a:cs typeface="Gisha" panose="020B0502040204020203" pitchFamily="34" charset="-79"/>
              </a:rPr>
              <a:t>4b / Transversalité et pilotage de l'ancrage local</a:t>
            </a:r>
            <a:endParaRPr lang="fr-FR" sz="1400">
              <a:effectLst/>
              <a:latin typeface="Gisha" panose="020B0502040204020203" pitchFamily="34" charset="-79"/>
              <a:cs typeface="Gisha" panose="020B0502040204020203" pitchFamily="34" charset="-79"/>
            </a:endParaRPr>
          </a:p>
        </xdr:txBody>
      </xdr:sp>
    </xdr:grpSp>
    <xdr:clientData/>
  </xdr:twoCellAnchor>
  <xdr:twoCellAnchor>
    <xdr:from>
      <xdr:col>4</xdr:col>
      <xdr:colOff>1275068</xdr:colOff>
      <xdr:row>87</xdr:row>
      <xdr:rowOff>152078</xdr:rowOff>
    </xdr:from>
    <xdr:to>
      <xdr:col>7</xdr:col>
      <xdr:colOff>176892</xdr:colOff>
      <xdr:row>89</xdr:row>
      <xdr:rowOff>68035</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A00-000008000000}"/>
            </a:ext>
          </a:extLst>
        </xdr:cNvPr>
        <xdr:cNvSpPr txBox="1"/>
      </xdr:nvSpPr>
      <xdr:spPr>
        <a:xfrm>
          <a:off x="7289425" y="21692185"/>
          <a:ext cx="1963431" cy="378600"/>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38</xdr:row>
      <xdr:rowOff>115094</xdr:rowOff>
    </xdr:from>
    <xdr:to>
      <xdr:col>3</xdr:col>
      <xdr:colOff>141862</xdr:colOff>
      <xdr:row>40</xdr:row>
      <xdr:rowOff>59364</xdr:rowOff>
    </xdr:to>
    <xdr:pic>
      <xdr:nvPicPr>
        <xdr:cNvPr id="10" name="Image 9">
          <a:extLst>
            <a:ext uri="{FF2B5EF4-FFF2-40B4-BE49-F238E27FC236}">
              <a16:creationId xmlns:a16="http://schemas.microsoft.com/office/drawing/2014/main" id="{00000000-0008-0000-0A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9259094"/>
          <a:ext cx="364826" cy="396028"/>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2873800</xdr:colOff>
      <xdr:row>43</xdr:row>
      <xdr:rowOff>172356</xdr:rowOff>
    </xdr:from>
    <xdr:to>
      <xdr:col>3</xdr:col>
      <xdr:colOff>4495149</xdr:colOff>
      <xdr:row>46</xdr:row>
      <xdr:rowOff>26934</xdr:rowOff>
    </xdr:to>
    <xdr:sp macro="" textlink="">
      <xdr:nvSpPr>
        <xdr:cNvPr id="11" name="ZoneTexte 10">
          <a:extLst>
            <a:ext uri="{FF2B5EF4-FFF2-40B4-BE49-F238E27FC236}">
              <a16:creationId xmlns:a16="http://schemas.microsoft.com/office/drawing/2014/main" id="{00000000-0008-0000-0A00-00000B000000}"/>
            </a:ext>
          </a:extLst>
        </xdr:cNvPr>
        <xdr:cNvSpPr txBox="1"/>
      </xdr:nvSpPr>
      <xdr:spPr>
        <a:xfrm>
          <a:off x="4088238" y="12566762"/>
          <a:ext cx="1621349" cy="652297"/>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4707296</xdr:colOff>
      <xdr:row>43</xdr:row>
      <xdr:rowOff>233795</xdr:rowOff>
    </xdr:from>
    <xdr:to>
      <xdr:col>4</xdr:col>
      <xdr:colOff>340949</xdr:colOff>
      <xdr:row>45</xdr:row>
      <xdr:rowOff>145167</xdr:rowOff>
    </xdr:to>
    <xdr:sp macro="" textlink="">
      <xdr:nvSpPr>
        <xdr:cNvPr id="12" name="Ellipse 11">
          <a:extLst>
            <a:ext uri="{FF2B5EF4-FFF2-40B4-BE49-F238E27FC236}">
              <a16:creationId xmlns:a16="http://schemas.microsoft.com/office/drawing/2014/main" id="{00000000-0008-0000-0A00-00000C000000}"/>
            </a:ext>
          </a:extLst>
        </xdr:cNvPr>
        <xdr:cNvSpPr/>
      </xdr:nvSpPr>
      <xdr:spPr>
        <a:xfrm>
          <a:off x="5921734" y="12628201"/>
          <a:ext cx="431871" cy="506685"/>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693962</xdr:colOff>
      <xdr:row>44</xdr:row>
      <xdr:rowOff>103754</xdr:rowOff>
    </xdr:from>
    <xdr:to>
      <xdr:col>5</xdr:col>
      <xdr:colOff>25928</xdr:colOff>
      <xdr:row>46</xdr:row>
      <xdr:rowOff>183284</xdr:rowOff>
    </xdr:to>
    <xdr:pic>
      <xdr:nvPicPr>
        <xdr:cNvPr id="13" name="Image 12">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stretch>
          <a:fillRect/>
        </a:stretch>
      </xdr:blipFill>
      <xdr:spPr>
        <a:xfrm>
          <a:off x="6706618" y="12795817"/>
          <a:ext cx="1621141" cy="481167"/>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A00-00000F000000}"/>
            </a:ext>
          </a:extLst>
        </xdr:cNvPr>
        <xdr:cNvGrpSpPr/>
      </xdr:nvGrpSpPr>
      <xdr:grpSpPr>
        <a:xfrm>
          <a:off x="281214" y="422388"/>
          <a:ext cx="1500755" cy="1110132"/>
          <a:chOff x="2576522" y="20901"/>
          <a:chExt cx="2044595" cy="1224091"/>
        </a:xfrm>
        <a:solidFill>
          <a:schemeClr val="accent6"/>
        </a:solidFill>
      </xdr:grpSpPr>
      <xdr:sp macro="" textlink="">
        <xdr:nvSpPr>
          <xdr:cNvPr id="16" name="Ellipse 15">
            <a:extLst>
              <a:ext uri="{FF2B5EF4-FFF2-40B4-BE49-F238E27FC236}">
                <a16:creationId xmlns:a16="http://schemas.microsoft.com/office/drawing/2014/main" id="{00000000-0008-0000-0A00-000010000000}"/>
              </a:ext>
            </a:extLst>
          </xdr:cNvPr>
          <xdr:cNvSpPr/>
        </xdr:nvSpPr>
        <xdr:spPr>
          <a:xfrm>
            <a:off x="2576522" y="20901"/>
            <a:ext cx="2044595" cy="1224091"/>
          </a:xfrm>
          <a:prstGeom prst="ellipse">
            <a:avLst/>
          </a:prstGeom>
          <a:grp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A00-000011000000}"/>
              </a:ext>
            </a:extLst>
          </xdr:cNvPr>
          <xdr:cNvSpPr/>
        </xdr:nvSpPr>
        <xdr:spPr>
          <a:xfrm>
            <a:off x="2875946" y="258683"/>
            <a:ext cx="1425877" cy="807044"/>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4</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Gouvernance</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8" name="Groupe 17">
          <a:extLst>
            <a:ext uri="{FF2B5EF4-FFF2-40B4-BE49-F238E27FC236}">
              <a16:creationId xmlns:a16="http://schemas.microsoft.com/office/drawing/2014/main" id="{00000000-0008-0000-0A00-000012000000}"/>
            </a:ext>
          </a:extLst>
        </xdr:cNvPr>
        <xdr:cNvGrpSpPr/>
      </xdr:nvGrpSpPr>
      <xdr:grpSpPr>
        <a:xfrm rot="5400000">
          <a:off x="2321319" y="638336"/>
          <a:ext cx="313861" cy="798185"/>
          <a:chOff x="3379471" y="1297546"/>
          <a:chExt cx="438696" cy="344380"/>
        </a:xfrm>
        <a:solidFill>
          <a:schemeClr val="accent6">
            <a:lumMod val="75000"/>
          </a:schemeClr>
        </a:solidFill>
      </xdr:grpSpPr>
      <xdr:sp macro="" textlink="">
        <xdr:nvSpPr>
          <xdr:cNvPr id="19" name="Flèche droite 18">
            <a:extLst>
              <a:ext uri="{FF2B5EF4-FFF2-40B4-BE49-F238E27FC236}">
                <a16:creationId xmlns:a16="http://schemas.microsoft.com/office/drawing/2014/main" id="{00000000-0008-0000-0A00-000013000000}"/>
              </a:ext>
            </a:extLst>
          </xdr:cNvPr>
          <xdr:cNvSpPr/>
        </xdr:nvSpPr>
        <xdr:spPr>
          <a:xfrm rot="16200000">
            <a:off x="3426629" y="1250388"/>
            <a:ext cx="344380" cy="438696"/>
          </a:xfrm>
          <a:prstGeom prst="rightArrow">
            <a:avLst>
              <a:gd name="adj1" fmla="val 60000"/>
              <a:gd name="adj2" fmla="val 50000"/>
            </a:avLst>
          </a:prstGeom>
          <a:solidFill>
            <a:schemeClr val="accent6"/>
          </a:solid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A00-000014000000}"/>
              </a:ext>
            </a:extLst>
          </xdr:cNvPr>
          <xdr:cNvSpPr/>
        </xdr:nvSpPr>
        <xdr:spPr>
          <a:xfrm rot="16200000">
            <a:off x="3478286" y="1389784"/>
            <a:ext cx="241066" cy="263218"/>
          </a:xfrm>
          <a:prstGeom prst="rect">
            <a:avLst/>
          </a:prstGeom>
          <a:solidFill>
            <a:schemeClr val="accent6"/>
          </a:solid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48</xdr:row>
      <xdr:rowOff>71438</xdr:rowOff>
    </xdr:from>
    <xdr:to>
      <xdr:col>3</xdr:col>
      <xdr:colOff>235444</xdr:colOff>
      <xdr:row>50</xdr:row>
      <xdr:rowOff>55019</xdr:rowOff>
    </xdr:to>
    <xdr:pic>
      <xdr:nvPicPr>
        <xdr:cNvPr id="22" name="Image 21">
          <a:extLst>
            <a:ext uri="{FF2B5EF4-FFF2-40B4-BE49-F238E27FC236}">
              <a16:creationId xmlns:a16="http://schemas.microsoft.com/office/drawing/2014/main" id="{00000000-0008-0000-0A00-00001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11549063"/>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85</xdr:row>
      <xdr:rowOff>83344</xdr:rowOff>
    </xdr:from>
    <xdr:to>
      <xdr:col>3</xdr:col>
      <xdr:colOff>294975</xdr:colOff>
      <xdr:row>87</xdr:row>
      <xdr:rowOff>63749</xdr:rowOff>
    </xdr:to>
    <xdr:pic>
      <xdr:nvPicPr>
        <xdr:cNvPr id="32" name="Image 31">
          <a:extLst>
            <a:ext uri="{FF2B5EF4-FFF2-40B4-BE49-F238E27FC236}">
              <a16:creationId xmlns:a16="http://schemas.microsoft.com/office/drawing/2014/main" id="{00000000-0008-0000-0A00-000020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18980944"/>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140230</xdr:colOff>
      <xdr:row>28</xdr:row>
      <xdr:rowOff>72758</xdr:rowOff>
    </xdr:from>
    <xdr:to>
      <xdr:col>3</xdr:col>
      <xdr:colOff>192318</xdr:colOff>
      <xdr:row>29</xdr:row>
      <xdr:rowOff>210555</xdr:rowOff>
    </xdr:to>
    <xdr:pic>
      <xdr:nvPicPr>
        <xdr:cNvPr id="37" name="Image 36">
          <a:extLst>
            <a:ext uri="{FF2B5EF4-FFF2-40B4-BE49-F238E27FC236}">
              <a16:creationId xmlns:a16="http://schemas.microsoft.com/office/drawing/2014/main" id="{00000000-0008-0000-0A00-000025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45105" y="8061852"/>
          <a:ext cx="361651" cy="387827"/>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4</xdr:col>
      <xdr:colOff>709188</xdr:colOff>
      <xdr:row>80</xdr:row>
      <xdr:rowOff>192511</xdr:rowOff>
    </xdr:from>
    <xdr:to>
      <xdr:col>7</xdr:col>
      <xdr:colOff>629358</xdr:colOff>
      <xdr:row>82</xdr:row>
      <xdr:rowOff>175865</xdr:rowOff>
    </xdr:to>
    <xdr:sp macro="" textlink="">
      <xdr:nvSpPr>
        <xdr:cNvPr id="39" name="Zone de texte 2">
          <a:hlinkClick xmlns:r="http://schemas.openxmlformats.org/officeDocument/2006/relationships" r:id="rId6"/>
          <a:extLst>
            <a:ext uri="{FF2B5EF4-FFF2-40B4-BE49-F238E27FC236}">
              <a16:creationId xmlns:a16="http://schemas.microsoft.com/office/drawing/2014/main" id="{00000000-0008-0000-0A00-000027000000}"/>
            </a:ext>
          </a:extLst>
        </xdr:cNvPr>
        <xdr:cNvSpPr txBox="1">
          <a:spLocks noChangeArrowheads="1"/>
        </xdr:cNvSpPr>
      </xdr:nvSpPr>
      <xdr:spPr bwMode="auto">
        <a:xfrm>
          <a:off x="6723545" y="20303868"/>
          <a:ext cx="2981777" cy="391568"/>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7</xdr:col>
      <xdr:colOff>854780</xdr:colOff>
      <xdr:row>80</xdr:row>
      <xdr:rowOff>181626</xdr:rowOff>
    </xdr:from>
    <xdr:to>
      <xdr:col>9</xdr:col>
      <xdr:colOff>884465</xdr:colOff>
      <xdr:row>82</xdr:row>
      <xdr:rowOff>164980</xdr:rowOff>
    </xdr:to>
    <xdr:sp macro="" textlink="">
      <xdr:nvSpPr>
        <xdr:cNvPr id="40" name="Zone de texte 2">
          <a:hlinkClick xmlns:r="http://schemas.openxmlformats.org/officeDocument/2006/relationships" r:id="rId7"/>
          <a:extLst>
            <a:ext uri="{FF2B5EF4-FFF2-40B4-BE49-F238E27FC236}">
              <a16:creationId xmlns:a16="http://schemas.microsoft.com/office/drawing/2014/main" id="{00000000-0008-0000-0A00-000028000000}"/>
            </a:ext>
          </a:extLst>
        </xdr:cNvPr>
        <xdr:cNvSpPr txBox="1">
          <a:spLocks noChangeArrowheads="1"/>
        </xdr:cNvSpPr>
      </xdr:nvSpPr>
      <xdr:spPr bwMode="auto">
        <a:xfrm>
          <a:off x="9930744" y="20415447"/>
          <a:ext cx="3077685" cy="391569"/>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2135215</xdr:colOff>
      <xdr:row>53</xdr:row>
      <xdr:rowOff>40700</xdr:rowOff>
    </xdr:from>
    <xdr:to>
      <xdr:col>4</xdr:col>
      <xdr:colOff>230628</xdr:colOff>
      <xdr:row>56</xdr:row>
      <xdr:rowOff>119734</xdr:rowOff>
    </xdr:to>
    <xdr:sp macro="" textlink="">
      <xdr:nvSpPr>
        <xdr:cNvPr id="42" name="Zone de texte 2">
          <a:hlinkClick xmlns:r="http://schemas.openxmlformats.org/officeDocument/2006/relationships" r:id="rId8"/>
          <a:extLst>
            <a:ext uri="{FF2B5EF4-FFF2-40B4-BE49-F238E27FC236}">
              <a16:creationId xmlns:a16="http://schemas.microsoft.com/office/drawing/2014/main" id="{00000000-0008-0000-0A00-00002A000000}"/>
            </a:ext>
          </a:extLst>
        </xdr:cNvPr>
        <xdr:cNvSpPr txBox="1">
          <a:spLocks noChangeArrowheads="1"/>
        </xdr:cNvSpPr>
      </xdr:nvSpPr>
      <xdr:spPr bwMode="auto">
        <a:xfrm>
          <a:off x="3346251" y="14641164"/>
          <a:ext cx="2898734" cy="691356"/>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777336</xdr:colOff>
      <xdr:row>65</xdr:row>
      <xdr:rowOff>54524</xdr:rowOff>
    </xdr:from>
    <xdr:to>
      <xdr:col>12</xdr:col>
      <xdr:colOff>401438</xdr:colOff>
      <xdr:row>67</xdr:row>
      <xdr:rowOff>68020</xdr:rowOff>
    </xdr:to>
    <xdr:sp macro="" textlink="">
      <xdr:nvSpPr>
        <xdr:cNvPr id="43" name="Zone de texte 2">
          <a:hlinkClick xmlns:r="http://schemas.openxmlformats.org/officeDocument/2006/relationships" r:id="rId9"/>
          <a:extLst>
            <a:ext uri="{FF2B5EF4-FFF2-40B4-BE49-F238E27FC236}">
              <a16:creationId xmlns:a16="http://schemas.microsoft.com/office/drawing/2014/main" id="{00000000-0008-0000-0A00-00002B000000}"/>
            </a:ext>
          </a:extLst>
        </xdr:cNvPr>
        <xdr:cNvSpPr txBox="1">
          <a:spLocks noChangeArrowheads="1"/>
        </xdr:cNvSpPr>
      </xdr:nvSpPr>
      <xdr:spPr bwMode="auto">
        <a:xfrm>
          <a:off x="11336479" y="17104274"/>
          <a:ext cx="3951173" cy="421710"/>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207080</xdr:colOff>
      <xdr:row>53</xdr:row>
      <xdr:rowOff>38090</xdr:rowOff>
    </xdr:from>
    <xdr:to>
      <xdr:col>6</xdr:col>
      <xdr:colOff>295983</xdr:colOff>
      <xdr:row>56</xdr:row>
      <xdr:rowOff>119734</xdr:rowOff>
    </xdr:to>
    <xdr:sp macro="" textlink="">
      <xdr:nvSpPr>
        <xdr:cNvPr id="44" name="Zone de texte 2">
          <a:hlinkClick xmlns:r="http://schemas.openxmlformats.org/officeDocument/2006/relationships" r:id="rId10"/>
          <a:extLst>
            <a:ext uri="{FF2B5EF4-FFF2-40B4-BE49-F238E27FC236}">
              <a16:creationId xmlns:a16="http://schemas.microsoft.com/office/drawing/2014/main" id="{00000000-0008-0000-0A00-00002C000000}"/>
            </a:ext>
          </a:extLst>
        </xdr:cNvPr>
        <xdr:cNvSpPr txBox="1">
          <a:spLocks noChangeArrowheads="1"/>
        </xdr:cNvSpPr>
      </xdr:nvSpPr>
      <xdr:spPr bwMode="auto">
        <a:xfrm>
          <a:off x="6221437" y="14638554"/>
          <a:ext cx="2810332" cy="693966"/>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174653</xdr:colOff>
      <xdr:row>66</xdr:row>
      <xdr:rowOff>26351</xdr:rowOff>
    </xdr:from>
    <xdr:to>
      <xdr:col>3</xdr:col>
      <xdr:colOff>3396090</xdr:colOff>
      <xdr:row>67</xdr:row>
      <xdr:rowOff>121434</xdr:rowOff>
    </xdr:to>
    <xdr:sp macro="" textlink="">
      <xdr:nvSpPr>
        <xdr:cNvPr id="45" name="Zone de texte 2">
          <a:hlinkClick xmlns:r="http://schemas.openxmlformats.org/officeDocument/2006/relationships" r:id="rId11"/>
          <a:extLst>
            <a:ext uri="{FF2B5EF4-FFF2-40B4-BE49-F238E27FC236}">
              <a16:creationId xmlns:a16="http://schemas.microsoft.com/office/drawing/2014/main" id="{00000000-0008-0000-0A00-00002D000000}"/>
            </a:ext>
          </a:extLst>
        </xdr:cNvPr>
        <xdr:cNvSpPr txBox="1">
          <a:spLocks noChangeArrowheads="1"/>
        </xdr:cNvSpPr>
      </xdr:nvSpPr>
      <xdr:spPr bwMode="auto">
        <a:xfrm>
          <a:off x="446796" y="17280208"/>
          <a:ext cx="4160330" cy="299190"/>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136099</xdr:colOff>
      <xdr:row>68</xdr:row>
      <xdr:rowOff>84837</xdr:rowOff>
    </xdr:from>
    <xdr:to>
      <xdr:col>3</xdr:col>
      <xdr:colOff>2983393</xdr:colOff>
      <xdr:row>70</xdr:row>
      <xdr:rowOff>53399</xdr:rowOff>
    </xdr:to>
    <xdr:sp macro="" textlink="">
      <xdr:nvSpPr>
        <xdr:cNvPr id="46" name="Text Box 19">
          <a:hlinkClick xmlns:r="http://schemas.openxmlformats.org/officeDocument/2006/relationships" r:id="rId12"/>
          <a:extLst>
            <a:ext uri="{FF2B5EF4-FFF2-40B4-BE49-F238E27FC236}">
              <a16:creationId xmlns:a16="http://schemas.microsoft.com/office/drawing/2014/main" id="{00000000-0008-0000-0A00-00002E000000}"/>
            </a:ext>
          </a:extLst>
        </xdr:cNvPr>
        <xdr:cNvSpPr txBox="1">
          <a:spLocks noChangeArrowheads="1"/>
        </xdr:cNvSpPr>
      </xdr:nvSpPr>
      <xdr:spPr bwMode="auto">
        <a:xfrm>
          <a:off x="408242" y="17746908"/>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8</xdr:col>
      <xdr:colOff>804551</xdr:colOff>
      <xdr:row>68</xdr:row>
      <xdr:rowOff>22284</xdr:rowOff>
    </xdr:from>
    <xdr:to>
      <xdr:col>12</xdr:col>
      <xdr:colOff>197332</xdr:colOff>
      <xdr:row>70</xdr:row>
      <xdr:rowOff>27200</xdr:rowOff>
    </xdr:to>
    <xdr:sp macro="" textlink="">
      <xdr:nvSpPr>
        <xdr:cNvPr id="47" name="Text Box 18">
          <a:hlinkClick xmlns:r="http://schemas.openxmlformats.org/officeDocument/2006/relationships" r:id="rId13"/>
          <a:extLst>
            <a:ext uri="{FF2B5EF4-FFF2-40B4-BE49-F238E27FC236}">
              <a16:creationId xmlns:a16="http://schemas.microsoft.com/office/drawing/2014/main" id="{00000000-0008-0000-0A00-00002F000000}"/>
            </a:ext>
          </a:extLst>
        </xdr:cNvPr>
        <xdr:cNvSpPr txBox="1">
          <a:spLocks noChangeArrowheads="1"/>
        </xdr:cNvSpPr>
      </xdr:nvSpPr>
      <xdr:spPr bwMode="auto">
        <a:xfrm>
          <a:off x="11363694" y="17684355"/>
          <a:ext cx="3719852" cy="413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2888143</xdr:colOff>
      <xdr:row>81</xdr:row>
      <xdr:rowOff>2010</xdr:rowOff>
    </xdr:from>
    <xdr:to>
      <xdr:col>4</xdr:col>
      <xdr:colOff>806251</xdr:colOff>
      <xdr:row>82</xdr:row>
      <xdr:rowOff>175865</xdr:rowOff>
    </xdr:to>
    <xdr:sp macro="" textlink="">
      <xdr:nvSpPr>
        <xdr:cNvPr id="48" name="Zone de texte 2">
          <a:hlinkClick xmlns:r="http://schemas.openxmlformats.org/officeDocument/2006/relationships" r:id="rId14"/>
          <a:extLst>
            <a:ext uri="{FF2B5EF4-FFF2-40B4-BE49-F238E27FC236}">
              <a16:creationId xmlns:a16="http://schemas.microsoft.com/office/drawing/2014/main" id="{00000000-0008-0000-0A00-000030000000}"/>
            </a:ext>
          </a:extLst>
        </xdr:cNvPr>
        <xdr:cNvSpPr txBox="1">
          <a:spLocks noChangeArrowheads="1"/>
        </xdr:cNvSpPr>
      </xdr:nvSpPr>
      <xdr:spPr bwMode="auto">
        <a:xfrm>
          <a:off x="4099179" y="20317474"/>
          <a:ext cx="2721429" cy="377962"/>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6</xdr:col>
      <xdr:colOff>253340</xdr:colOff>
      <xdr:row>53</xdr:row>
      <xdr:rowOff>27205</xdr:rowOff>
    </xdr:from>
    <xdr:to>
      <xdr:col>8</xdr:col>
      <xdr:colOff>1235893</xdr:colOff>
      <xdr:row>56</xdr:row>
      <xdr:rowOff>108848</xdr:rowOff>
    </xdr:to>
    <xdr:sp macro="" textlink="">
      <xdr:nvSpPr>
        <xdr:cNvPr id="49" name="Zone de texte 2">
          <a:hlinkClick xmlns:r="http://schemas.openxmlformats.org/officeDocument/2006/relationships" r:id="rId15"/>
          <a:extLst>
            <a:ext uri="{FF2B5EF4-FFF2-40B4-BE49-F238E27FC236}">
              <a16:creationId xmlns:a16="http://schemas.microsoft.com/office/drawing/2014/main" id="{00000000-0008-0000-0A00-000031000000}"/>
            </a:ext>
          </a:extLst>
        </xdr:cNvPr>
        <xdr:cNvSpPr txBox="1">
          <a:spLocks noChangeArrowheads="1"/>
        </xdr:cNvSpPr>
      </xdr:nvSpPr>
      <xdr:spPr bwMode="auto">
        <a:xfrm>
          <a:off x="8989126" y="14627669"/>
          <a:ext cx="2805910"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6</xdr:col>
      <xdr:colOff>326571</xdr:colOff>
      <xdr:row>6</xdr:row>
      <xdr:rowOff>163286</xdr:rowOff>
    </xdr:from>
    <xdr:to>
      <xdr:col>8</xdr:col>
      <xdr:colOff>472848</xdr:colOff>
      <xdr:row>9</xdr:row>
      <xdr:rowOff>125266</xdr:rowOff>
    </xdr:to>
    <xdr:sp macro="" textlink="">
      <xdr:nvSpPr>
        <xdr:cNvPr id="36" name="ZoneTexte 35">
          <a:extLst>
            <a:ext uri="{FF2B5EF4-FFF2-40B4-BE49-F238E27FC236}">
              <a16:creationId xmlns:a16="http://schemas.microsoft.com/office/drawing/2014/main" id="{00000000-0008-0000-0A00-000024000000}"/>
            </a:ext>
          </a:extLst>
        </xdr:cNvPr>
        <xdr:cNvSpPr txBox="1"/>
      </xdr:nvSpPr>
      <xdr:spPr>
        <a:xfrm>
          <a:off x="9062357" y="1306286"/>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6</xdr:col>
      <xdr:colOff>204107</xdr:colOff>
      <xdr:row>5</xdr:row>
      <xdr:rowOff>163286</xdr:rowOff>
    </xdr:from>
    <xdr:to>
      <xdr:col>7</xdr:col>
      <xdr:colOff>226903</xdr:colOff>
      <xdr:row>7</xdr:row>
      <xdr:rowOff>159000</xdr:rowOff>
    </xdr:to>
    <xdr:pic>
      <xdr:nvPicPr>
        <xdr:cNvPr id="38" name="Image 37">
          <a:extLst>
            <a:ext uri="{FF2B5EF4-FFF2-40B4-BE49-F238E27FC236}">
              <a16:creationId xmlns:a16="http://schemas.microsoft.com/office/drawing/2014/main" id="{00000000-0008-0000-0A00-00002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8939893" y="1115786"/>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2966357</xdr:colOff>
      <xdr:row>56</xdr:row>
      <xdr:rowOff>68036</xdr:rowOff>
    </xdr:from>
    <xdr:to>
      <xdr:col>8</xdr:col>
      <xdr:colOff>834571</xdr:colOff>
      <xdr:row>80</xdr:row>
      <xdr:rowOff>54429</xdr:rowOff>
    </xdr:to>
    <xdr:graphicFrame macro="">
      <xdr:nvGraphicFramePr>
        <xdr:cNvPr id="35" name="Diagramme 34">
          <a:extLst>
            <a:ext uri="{FF2B5EF4-FFF2-40B4-BE49-F238E27FC236}">
              <a16:creationId xmlns:a16="http://schemas.microsoft.com/office/drawing/2014/main" id="{00000000-0008-0000-0A00-00002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984249</xdr:colOff>
      <xdr:row>25</xdr:row>
      <xdr:rowOff>42858</xdr:rowOff>
    </xdr:from>
    <xdr:to>
      <xdr:col>6</xdr:col>
      <xdr:colOff>1155699</xdr:colOff>
      <xdr:row>50</xdr:row>
      <xdr:rowOff>165097</xdr:rowOff>
    </xdr:to>
    <xdr:graphicFrame macro="">
      <xdr:nvGraphicFramePr>
        <xdr:cNvPr id="14" name="Graphique 13">
          <a:extLst>
            <a:ext uri="{FF2B5EF4-FFF2-40B4-BE49-F238E27FC236}">
              <a16:creationId xmlns:a16="http://schemas.microsoft.com/office/drawing/2014/main" id="{00000000-0008-0000-0B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5</xdr:row>
      <xdr:rowOff>1016000</xdr:rowOff>
    </xdr:from>
    <xdr:to>
      <xdr:col>0</xdr:col>
      <xdr:colOff>1799167</xdr:colOff>
      <xdr:row>8</xdr:row>
      <xdr:rowOff>257176</xdr:rowOff>
    </xdr:to>
    <xdr:sp macro="" textlink="">
      <xdr:nvSpPr>
        <xdr:cNvPr id="16" name="Ellipse 15">
          <a:extLst>
            <a:ext uri="{FF2B5EF4-FFF2-40B4-BE49-F238E27FC236}">
              <a16:creationId xmlns:a16="http://schemas.microsoft.com/office/drawing/2014/main" id="{00000000-0008-0000-0B00-000010000000}"/>
            </a:ext>
          </a:extLst>
        </xdr:cNvPr>
        <xdr:cNvSpPr/>
      </xdr:nvSpPr>
      <xdr:spPr>
        <a:xfrm>
          <a:off x="95250" y="2391833"/>
          <a:ext cx="1703917" cy="1125010"/>
        </a:xfrm>
        <a:prstGeom prst="ellipse">
          <a:avLst/>
        </a:prstGeom>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clientData/>
  </xdr:twoCellAnchor>
  <xdr:twoCellAnchor>
    <xdr:from>
      <xdr:col>0</xdr:col>
      <xdr:colOff>270002</xdr:colOff>
      <xdr:row>5</xdr:row>
      <xdr:rowOff>560917</xdr:rowOff>
    </xdr:from>
    <xdr:to>
      <xdr:col>0</xdr:col>
      <xdr:colOff>1629833</xdr:colOff>
      <xdr:row>9</xdr:row>
      <xdr:rowOff>114300</xdr:rowOff>
    </xdr:to>
    <xdr:sp macro="" textlink="">
      <xdr:nvSpPr>
        <xdr:cNvPr id="17" name="Ellipse 4">
          <a:extLst>
            <a:ext uri="{FF2B5EF4-FFF2-40B4-BE49-F238E27FC236}">
              <a16:creationId xmlns:a16="http://schemas.microsoft.com/office/drawing/2014/main" id="{00000000-0008-0000-0B00-000011000000}"/>
            </a:ext>
          </a:extLst>
        </xdr:cNvPr>
        <xdr:cNvSpPr/>
      </xdr:nvSpPr>
      <xdr:spPr>
        <a:xfrm>
          <a:off x="270002" y="1936750"/>
          <a:ext cx="1359831" cy="187113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t>Axe 1 </a:t>
          </a:r>
        </a:p>
        <a:p>
          <a:pPr lvl="0" algn="ctr" defTabSz="711200">
            <a:lnSpc>
              <a:spcPct val="90000"/>
            </a:lnSpc>
            <a:spcBef>
              <a:spcPct val="0"/>
            </a:spcBef>
            <a:spcAft>
              <a:spcPct val="35000"/>
            </a:spcAft>
          </a:pPr>
          <a:r>
            <a:rPr lang="fr-FR" sz="1200" b="1" kern="1200"/>
            <a:t>Stratégies d'innovation et de marché</a:t>
          </a:r>
        </a:p>
      </xdr:txBody>
    </xdr:sp>
    <xdr:clientData/>
  </xdr:twoCellAnchor>
  <xdr:twoCellAnchor>
    <xdr:from>
      <xdr:col>0</xdr:col>
      <xdr:colOff>123824</xdr:colOff>
      <xdr:row>9</xdr:row>
      <xdr:rowOff>211667</xdr:rowOff>
    </xdr:from>
    <xdr:to>
      <xdr:col>0</xdr:col>
      <xdr:colOff>1790699</xdr:colOff>
      <xdr:row>14</xdr:row>
      <xdr:rowOff>0</xdr:rowOff>
    </xdr:to>
    <xdr:sp macro="" textlink="">
      <xdr:nvSpPr>
        <xdr:cNvPr id="18" name="Ellipse 17">
          <a:extLst>
            <a:ext uri="{FF2B5EF4-FFF2-40B4-BE49-F238E27FC236}">
              <a16:creationId xmlns:a16="http://schemas.microsoft.com/office/drawing/2014/main" id="{00000000-0008-0000-0B00-000012000000}"/>
            </a:ext>
          </a:extLst>
        </xdr:cNvPr>
        <xdr:cNvSpPr/>
      </xdr:nvSpPr>
      <xdr:spPr>
        <a:xfrm>
          <a:off x="123824" y="2952750"/>
          <a:ext cx="1666875" cy="1058333"/>
        </a:xfrm>
        <a:prstGeom prst="ellipse">
          <a:avLst/>
        </a:prstGeom>
        <a:solidFill>
          <a:schemeClr val="accent2"/>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clientData/>
  </xdr:twoCellAnchor>
  <xdr:twoCellAnchor>
    <xdr:from>
      <xdr:col>0</xdr:col>
      <xdr:colOff>374843</xdr:colOff>
      <xdr:row>10</xdr:row>
      <xdr:rowOff>76200</xdr:rowOff>
    </xdr:from>
    <xdr:to>
      <xdr:col>0</xdr:col>
      <xdr:colOff>1552575</xdr:colOff>
      <xdr:row>13</xdr:row>
      <xdr:rowOff>108189</xdr:rowOff>
    </xdr:to>
    <xdr:sp macro="" textlink="">
      <xdr:nvSpPr>
        <xdr:cNvPr id="19" name="Ellipse 4">
          <a:extLst>
            <a:ext uri="{FF2B5EF4-FFF2-40B4-BE49-F238E27FC236}">
              <a16:creationId xmlns:a16="http://schemas.microsoft.com/office/drawing/2014/main" id="{00000000-0008-0000-0B00-000013000000}"/>
            </a:ext>
          </a:extLst>
        </xdr:cNvPr>
        <xdr:cNvSpPr/>
      </xdr:nvSpPr>
      <xdr:spPr>
        <a:xfrm>
          <a:off x="374843" y="2514600"/>
          <a:ext cx="1177732" cy="679689"/>
        </a:xfrm>
        <a:prstGeom prst="rect">
          <a:avLst/>
        </a:prstGeom>
        <a:solidFill>
          <a:schemeClr val="accent2"/>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t>Axe 2 </a:t>
          </a:r>
        </a:p>
        <a:p>
          <a:pPr lvl="0" algn="ctr" defTabSz="711200">
            <a:lnSpc>
              <a:spcPct val="90000"/>
            </a:lnSpc>
            <a:spcBef>
              <a:spcPct val="0"/>
            </a:spcBef>
            <a:spcAft>
              <a:spcPct val="35000"/>
            </a:spcAft>
          </a:pPr>
          <a:r>
            <a:rPr lang="fr-FR" sz="1200" b="1" kern="1200"/>
            <a:t>Ancrage social et économique de l'entreprise</a:t>
          </a:r>
        </a:p>
      </xdr:txBody>
    </xdr:sp>
    <xdr:clientData/>
  </xdr:twoCellAnchor>
  <xdr:twoCellAnchor>
    <xdr:from>
      <xdr:col>0</xdr:col>
      <xdr:colOff>139700</xdr:colOff>
      <xdr:row>14</xdr:row>
      <xdr:rowOff>104775</xdr:rowOff>
    </xdr:from>
    <xdr:to>
      <xdr:col>0</xdr:col>
      <xdr:colOff>1778001</xdr:colOff>
      <xdr:row>18</xdr:row>
      <xdr:rowOff>95250</xdr:rowOff>
    </xdr:to>
    <xdr:sp macro="" textlink="">
      <xdr:nvSpPr>
        <xdr:cNvPr id="21" name="Ellipse 20">
          <a:extLst>
            <a:ext uri="{FF2B5EF4-FFF2-40B4-BE49-F238E27FC236}">
              <a16:creationId xmlns:a16="http://schemas.microsoft.com/office/drawing/2014/main" id="{00000000-0008-0000-0B00-000015000000}"/>
            </a:ext>
          </a:extLst>
        </xdr:cNvPr>
        <xdr:cNvSpPr/>
      </xdr:nvSpPr>
      <xdr:spPr>
        <a:xfrm>
          <a:off x="139700" y="4285192"/>
          <a:ext cx="1638301" cy="1112308"/>
        </a:xfrm>
        <a:prstGeom prst="ellipse">
          <a:avLst/>
        </a:prstGeom>
        <a:solidFill>
          <a:srgbClr val="92D050"/>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clientData/>
  </xdr:twoCellAnchor>
  <xdr:twoCellAnchor>
    <xdr:from>
      <xdr:col>0</xdr:col>
      <xdr:colOff>451908</xdr:colOff>
      <xdr:row>15</xdr:row>
      <xdr:rowOff>172508</xdr:rowOff>
    </xdr:from>
    <xdr:to>
      <xdr:col>0</xdr:col>
      <xdr:colOff>1461557</xdr:colOff>
      <xdr:row>17</xdr:row>
      <xdr:rowOff>334433</xdr:rowOff>
    </xdr:to>
    <xdr:sp macro="" textlink="">
      <xdr:nvSpPr>
        <xdr:cNvPr id="20" name="Ellipse 4">
          <a:extLst>
            <a:ext uri="{FF2B5EF4-FFF2-40B4-BE49-F238E27FC236}">
              <a16:creationId xmlns:a16="http://schemas.microsoft.com/office/drawing/2014/main" id="{00000000-0008-0000-0B00-000014000000}"/>
            </a:ext>
          </a:extLst>
        </xdr:cNvPr>
        <xdr:cNvSpPr/>
      </xdr:nvSpPr>
      <xdr:spPr>
        <a:xfrm>
          <a:off x="451908" y="4501091"/>
          <a:ext cx="1009649" cy="691092"/>
        </a:xfrm>
        <a:prstGeom prst="rect">
          <a:avLst/>
        </a:prstGeom>
        <a:solidFill>
          <a:srgbClr val="92D050"/>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t>Axe 3</a:t>
          </a:r>
        </a:p>
        <a:p>
          <a:pPr lvl="0" algn="ctr" defTabSz="711200">
            <a:lnSpc>
              <a:spcPct val="90000"/>
            </a:lnSpc>
            <a:spcBef>
              <a:spcPct val="0"/>
            </a:spcBef>
            <a:spcAft>
              <a:spcPct val="35000"/>
            </a:spcAft>
          </a:pPr>
          <a:r>
            <a:rPr lang="fr-FR" sz="1200" b="1" kern="1200"/>
            <a:t>Co-production de ressources communes</a:t>
          </a:r>
        </a:p>
      </xdr:txBody>
    </xdr:sp>
    <xdr:clientData/>
  </xdr:twoCellAnchor>
  <xdr:twoCellAnchor>
    <xdr:from>
      <xdr:col>0</xdr:col>
      <xdr:colOff>160865</xdr:colOff>
      <xdr:row>19</xdr:row>
      <xdr:rowOff>22225</xdr:rowOff>
    </xdr:from>
    <xdr:to>
      <xdr:col>0</xdr:col>
      <xdr:colOff>1746249</xdr:colOff>
      <xdr:row>23</xdr:row>
      <xdr:rowOff>12700</xdr:rowOff>
    </xdr:to>
    <xdr:sp macro="" textlink="">
      <xdr:nvSpPr>
        <xdr:cNvPr id="23" name="Ellipse 22">
          <a:extLst>
            <a:ext uri="{FF2B5EF4-FFF2-40B4-BE49-F238E27FC236}">
              <a16:creationId xmlns:a16="http://schemas.microsoft.com/office/drawing/2014/main" id="{00000000-0008-0000-0B00-000017000000}"/>
            </a:ext>
          </a:extLst>
        </xdr:cNvPr>
        <xdr:cNvSpPr/>
      </xdr:nvSpPr>
      <xdr:spPr>
        <a:xfrm>
          <a:off x="160865" y="5514975"/>
          <a:ext cx="1585384" cy="805392"/>
        </a:xfrm>
        <a:prstGeom prst="ellipse">
          <a:avLst/>
        </a:prstGeom>
        <a:solidFill>
          <a:schemeClr val="accent6">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clientData/>
  </xdr:twoCellAnchor>
  <xdr:twoCellAnchor>
    <xdr:from>
      <xdr:col>0</xdr:col>
      <xdr:colOff>454026</xdr:colOff>
      <xdr:row>19</xdr:row>
      <xdr:rowOff>129116</xdr:rowOff>
    </xdr:from>
    <xdr:to>
      <xdr:col>0</xdr:col>
      <xdr:colOff>1473200</xdr:colOff>
      <xdr:row>22</xdr:row>
      <xdr:rowOff>57149</xdr:rowOff>
    </xdr:to>
    <xdr:sp macro="" textlink="">
      <xdr:nvSpPr>
        <xdr:cNvPr id="22" name="Ellipse 4">
          <a:extLst>
            <a:ext uri="{FF2B5EF4-FFF2-40B4-BE49-F238E27FC236}">
              <a16:creationId xmlns:a16="http://schemas.microsoft.com/office/drawing/2014/main" id="{00000000-0008-0000-0B00-000016000000}"/>
            </a:ext>
          </a:extLst>
        </xdr:cNvPr>
        <xdr:cNvSpPr/>
      </xdr:nvSpPr>
      <xdr:spPr>
        <a:xfrm>
          <a:off x="454026" y="5621866"/>
          <a:ext cx="1019174" cy="552450"/>
        </a:xfrm>
        <a:prstGeom prst="rect">
          <a:avLst/>
        </a:prstGeom>
        <a:solidFill>
          <a:schemeClr val="accent6">
            <a:lumMod val="75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t>Axe 4</a:t>
          </a:r>
        </a:p>
        <a:p>
          <a:pPr lvl="0" algn="ctr" defTabSz="711200">
            <a:lnSpc>
              <a:spcPct val="90000"/>
            </a:lnSpc>
            <a:spcBef>
              <a:spcPct val="0"/>
            </a:spcBef>
            <a:spcAft>
              <a:spcPct val="35000"/>
            </a:spcAft>
          </a:pPr>
          <a:r>
            <a:rPr lang="fr-FR" sz="1200" b="1" kern="1200"/>
            <a:t>Gouvernance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2750342</xdr:colOff>
      <xdr:row>36</xdr:row>
      <xdr:rowOff>256335</xdr:rowOff>
    </xdr:from>
    <xdr:to>
      <xdr:col>5</xdr:col>
      <xdr:colOff>416719</xdr:colOff>
      <xdr:row>40</xdr:row>
      <xdr:rowOff>1</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4083842" y="8721679"/>
          <a:ext cx="4441033" cy="910478"/>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479114</xdr:colOff>
      <xdr:row>37</xdr:row>
      <xdr:rowOff>227683</xdr:rowOff>
    </xdr:from>
    <xdr:to>
      <xdr:col>4</xdr:col>
      <xdr:colOff>1812333</xdr:colOff>
      <xdr:row>37</xdr:row>
      <xdr:rowOff>227683</xdr:rowOff>
    </xdr:to>
    <xdr:cxnSp macro="">
      <xdr:nvCxnSpPr>
        <xdr:cNvPr id="3" name="Connecteur droit 2">
          <a:extLst>
            <a:ext uri="{FF2B5EF4-FFF2-40B4-BE49-F238E27FC236}">
              <a16:creationId xmlns:a16="http://schemas.microsoft.com/office/drawing/2014/main" id="{00000000-0008-0000-0100-000003000000}"/>
            </a:ext>
          </a:extLst>
        </xdr:cNvPr>
        <xdr:cNvCxnSpPr/>
      </xdr:nvCxnSpPr>
      <xdr:spPr>
        <a:xfrm>
          <a:off x="6598927" y="8883527"/>
          <a:ext cx="1333219" cy="0"/>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294408</xdr:colOff>
      <xdr:row>36</xdr:row>
      <xdr:rowOff>189794</xdr:rowOff>
    </xdr:from>
    <xdr:to>
      <xdr:col>4</xdr:col>
      <xdr:colOff>1847227</xdr:colOff>
      <xdr:row>39</xdr:row>
      <xdr:rowOff>132476</xdr:rowOff>
    </xdr:to>
    <xdr:graphicFrame macro="">
      <xdr:nvGraphicFramePr>
        <xdr:cNvPr id="4" name="Graphique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1850572</xdr:colOff>
      <xdr:row>0</xdr:row>
      <xdr:rowOff>185878</xdr:rowOff>
    </xdr:from>
    <xdr:to>
      <xdr:col>4</xdr:col>
      <xdr:colOff>63501</xdr:colOff>
      <xdr:row>9</xdr:row>
      <xdr:rowOff>142875</xdr:rowOff>
    </xdr:to>
    <xdr:grpSp>
      <xdr:nvGrpSpPr>
        <xdr:cNvPr id="5" name="Groupe 4">
          <a:extLst>
            <a:ext uri="{FF2B5EF4-FFF2-40B4-BE49-F238E27FC236}">
              <a16:creationId xmlns:a16="http://schemas.microsoft.com/office/drawing/2014/main" id="{00000000-0008-0000-0100-000005000000}"/>
            </a:ext>
          </a:extLst>
        </xdr:cNvPr>
        <xdr:cNvGrpSpPr>
          <a:grpSpLocks/>
        </xdr:cNvGrpSpPr>
      </xdr:nvGrpSpPr>
      <xdr:grpSpPr bwMode="auto">
        <a:xfrm>
          <a:off x="3247572" y="179528"/>
          <a:ext cx="3220358" cy="1596204"/>
          <a:chOff x="3625254" y="-46949"/>
          <a:chExt cx="1803558" cy="1811680"/>
        </a:xfrm>
      </xdr:grpSpPr>
      <xdr:sp macro="" textlink="">
        <xdr:nvSpPr>
          <xdr:cNvPr id="6" name="Ellipse 5">
            <a:extLst>
              <a:ext uri="{FF2B5EF4-FFF2-40B4-BE49-F238E27FC236}">
                <a16:creationId xmlns:a16="http://schemas.microsoft.com/office/drawing/2014/main" id="{00000000-0008-0000-0100-000006000000}"/>
              </a:ext>
            </a:extLst>
          </xdr:cNvPr>
          <xdr:cNvSpPr/>
        </xdr:nvSpPr>
        <xdr:spPr>
          <a:xfrm>
            <a:off x="3625254" y="-46949"/>
            <a:ext cx="1803558" cy="1811680"/>
          </a:xfrm>
          <a:prstGeom prst="ellipse">
            <a:avLst/>
          </a:prstGeom>
          <a:solidFill>
            <a:schemeClr val="accent5">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100-000007000000}"/>
              </a:ext>
            </a:extLst>
          </xdr:cNvPr>
          <xdr:cNvSpPr/>
        </xdr:nvSpPr>
        <xdr:spPr>
          <a:xfrm>
            <a:off x="3901765" y="236416"/>
            <a:ext cx="1426405" cy="1226510"/>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800" b="1" kern="1200">
                <a:solidFill>
                  <a:schemeClr val="bg1"/>
                </a:solidFill>
                <a:effectLst/>
                <a:latin typeface="Gisha" panose="020B0502040204020203" pitchFamily="34" charset="-79"/>
                <a:ea typeface="+mn-ea"/>
                <a:cs typeface="Gisha" panose="020B0502040204020203" pitchFamily="34" charset="-79"/>
              </a:rPr>
              <a:t>1a / Développement d’un vivier de compétences adapté </a:t>
            </a:r>
            <a:endParaRPr lang="fr-FR" sz="1600" b="1">
              <a:solidFill>
                <a:schemeClr val="bg1"/>
              </a:solidFill>
              <a:effectLst/>
              <a:latin typeface="Gisha" panose="020B0502040204020203" pitchFamily="34" charset="-79"/>
              <a:cs typeface="Gisha" panose="020B0502040204020203" pitchFamily="34" charset="-79"/>
            </a:endParaRPr>
          </a:p>
        </xdr:txBody>
      </xdr:sp>
    </xdr:grpSp>
    <xdr:clientData/>
  </xdr:twoCellAnchor>
  <xdr:twoCellAnchor>
    <xdr:from>
      <xdr:col>4</xdr:col>
      <xdr:colOff>1252957</xdr:colOff>
      <xdr:row>85</xdr:row>
      <xdr:rowOff>699</xdr:rowOff>
    </xdr:from>
    <xdr:to>
      <xdr:col>7</xdr:col>
      <xdr:colOff>343040</xdr:colOff>
      <xdr:row>86</xdr:row>
      <xdr:rowOff>56729</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100-000008000000}"/>
            </a:ext>
          </a:extLst>
        </xdr:cNvPr>
        <xdr:cNvSpPr txBox="1"/>
      </xdr:nvSpPr>
      <xdr:spPr>
        <a:xfrm>
          <a:off x="7372770" y="22003449"/>
          <a:ext cx="1995208" cy="317968"/>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201427</xdr:colOff>
      <xdr:row>32</xdr:row>
      <xdr:rowOff>83344</xdr:rowOff>
    </xdr:from>
    <xdr:to>
      <xdr:col>3</xdr:col>
      <xdr:colOff>258278</xdr:colOff>
      <xdr:row>34</xdr:row>
      <xdr:rowOff>94139</xdr:rowOff>
    </xdr:to>
    <xdr:pic>
      <xdr:nvPicPr>
        <xdr:cNvPr id="10" name="Image 9">
          <a:extLst>
            <a:ext uri="{FF2B5EF4-FFF2-40B4-BE49-F238E27FC236}">
              <a16:creationId xmlns:a16="http://schemas.microsoft.com/office/drawing/2014/main" id="{00000000-0008-0000-01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30127" y="5931694"/>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2897614</xdr:colOff>
      <xdr:row>37</xdr:row>
      <xdr:rowOff>100918</xdr:rowOff>
    </xdr:from>
    <xdr:to>
      <xdr:col>3</xdr:col>
      <xdr:colOff>4507058</xdr:colOff>
      <xdr:row>39</xdr:row>
      <xdr:rowOff>193621</xdr:rowOff>
    </xdr:to>
    <xdr:sp macro="" textlink="">
      <xdr:nvSpPr>
        <xdr:cNvPr id="11" name="ZoneTexte 10">
          <a:extLst>
            <a:ext uri="{FF2B5EF4-FFF2-40B4-BE49-F238E27FC236}">
              <a16:creationId xmlns:a16="http://schemas.microsoft.com/office/drawing/2014/main" id="{00000000-0008-0000-0100-00000B000000}"/>
            </a:ext>
          </a:extLst>
        </xdr:cNvPr>
        <xdr:cNvSpPr txBox="1"/>
      </xdr:nvSpPr>
      <xdr:spPr>
        <a:xfrm>
          <a:off x="4231114" y="8840106"/>
          <a:ext cx="1609444" cy="688015"/>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4695391</xdr:colOff>
      <xdr:row>37</xdr:row>
      <xdr:rowOff>198076</xdr:rowOff>
    </xdr:from>
    <xdr:to>
      <xdr:col>4</xdr:col>
      <xdr:colOff>340949</xdr:colOff>
      <xdr:row>39</xdr:row>
      <xdr:rowOff>145167</xdr:rowOff>
    </xdr:to>
    <xdr:sp macro="" textlink="">
      <xdr:nvSpPr>
        <xdr:cNvPr id="12" name="Ellipse 11">
          <a:extLst>
            <a:ext uri="{FF2B5EF4-FFF2-40B4-BE49-F238E27FC236}">
              <a16:creationId xmlns:a16="http://schemas.microsoft.com/office/drawing/2014/main" id="{00000000-0008-0000-0100-00000C000000}"/>
            </a:ext>
          </a:extLst>
        </xdr:cNvPr>
        <xdr:cNvSpPr/>
      </xdr:nvSpPr>
      <xdr:spPr>
        <a:xfrm>
          <a:off x="6028891" y="8937264"/>
          <a:ext cx="431871" cy="542403"/>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348681</xdr:colOff>
      <xdr:row>38</xdr:row>
      <xdr:rowOff>73140</xdr:rowOff>
    </xdr:from>
    <xdr:to>
      <xdr:col>4</xdr:col>
      <xdr:colOff>1971561</xdr:colOff>
      <xdr:row>39</xdr:row>
      <xdr:rowOff>217756</xdr:rowOff>
    </xdr:to>
    <xdr:pic>
      <xdr:nvPicPr>
        <xdr:cNvPr id="13" name="Imag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4"/>
        <a:stretch>
          <a:fillRect/>
        </a:stretch>
      </xdr:blipFill>
      <xdr:spPr>
        <a:xfrm>
          <a:off x="6458288" y="13598640"/>
          <a:ext cx="1626055" cy="487970"/>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100-00000F000000}"/>
            </a:ext>
          </a:extLst>
        </xdr:cNvPr>
        <xdr:cNvGrpSpPr/>
      </xdr:nvGrpSpPr>
      <xdr:grpSpPr>
        <a:xfrm>
          <a:off x="281214" y="422388"/>
          <a:ext cx="1627755" cy="1110132"/>
          <a:chOff x="2576522" y="20901"/>
          <a:chExt cx="2044595" cy="1224091"/>
        </a:xfrm>
      </xdr:grpSpPr>
      <xdr:sp macro="" textlink="">
        <xdr:nvSpPr>
          <xdr:cNvPr id="16" name="Ellipse 15">
            <a:extLst>
              <a:ext uri="{FF2B5EF4-FFF2-40B4-BE49-F238E27FC236}">
                <a16:creationId xmlns:a16="http://schemas.microsoft.com/office/drawing/2014/main" id="{00000000-0008-0000-0100-000010000000}"/>
              </a:ext>
            </a:extLst>
          </xdr:cNvPr>
          <xdr:cNvSpPr/>
        </xdr:nvSpPr>
        <xdr:spPr>
          <a:xfrm>
            <a:off x="2576522" y="20901"/>
            <a:ext cx="2044595" cy="1224091"/>
          </a:xfrm>
          <a:prstGeom prst="ellipse">
            <a:avLst/>
          </a:prstGeom>
          <a:solidFill>
            <a:schemeClr val="accent5">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100-000011000000}"/>
              </a:ext>
            </a:extLst>
          </xdr:cNvPr>
          <xdr:cNvSpPr/>
        </xdr:nvSpPr>
        <xdr:spPr>
          <a:xfrm>
            <a:off x="2875946" y="200165"/>
            <a:ext cx="1445747" cy="865563"/>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Axe 1 </a:t>
            </a:r>
          </a:p>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Stratégies d'innovation et de marché</a:t>
            </a:r>
          </a:p>
        </xdr:txBody>
      </xdr:sp>
    </xdr:grpSp>
    <xdr:clientData/>
  </xdr:twoCellAnchor>
  <xdr:twoCellAnchor>
    <xdr:from>
      <xdr:col>3</xdr:col>
      <xdr:colOff>713911</xdr:colOff>
      <xdr:row>4</xdr:row>
      <xdr:rowOff>149679</xdr:rowOff>
    </xdr:from>
    <xdr:to>
      <xdr:col>3</xdr:col>
      <xdr:colOff>1700893</xdr:colOff>
      <xdr:row>6</xdr:row>
      <xdr:rowOff>121665</xdr:rowOff>
    </xdr:to>
    <xdr:sp macro="" textlink="">
      <xdr:nvSpPr>
        <xdr:cNvPr id="19" name="Flèche droite 18">
          <a:extLst>
            <a:ext uri="{FF2B5EF4-FFF2-40B4-BE49-F238E27FC236}">
              <a16:creationId xmlns:a16="http://schemas.microsoft.com/office/drawing/2014/main" id="{00000000-0008-0000-0100-000013000000}"/>
            </a:ext>
          </a:extLst>
        </xdr:cNvPr>
        <xdr:cNvSpPr/>
      </xdr:nvSpPr>
      <xdr:spPr>
        <a:xfrm>
          <a:off x="2047411" y="911679"/>
          <a:ext cx="986982" cy="352986"/>
        </a:xfrm>
        <a:prstGeom prst="rightArrow">
          <a:avLst>
            <a:gd name="adj1" fmla="val 60000"/>
            <a:gd name="adj2" fmla="val 50000"/>
          </a:avLst>
        </a:prstGeom>
        <a:solidFill>
          <a:schemeClr val="accent5">
            <a:lumMod val="60000"/>
            <a:lumOff val="40000"/>
          </a:schemeClr>
        </a:solid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clientData/>
  </xdr:twoCellAnchor>
  <xdr:twoCellAnchor>
    <xdr:from>
      <xdr:col>8</xdr:col>
      <xdr:colOff>666750</xdr:colOff>
      <xdr:row>12</xdr:row>
      <xdr:rowOff>379300</xdr:rowOff>
    </xdr:from>
    <xdr:to>
      <xdr:col>9</xdr:col>
      <xdr:colOff>1071562</xdr:colOff>
      <xdr:row>14</xdr:row>
      <xdr:rowOff>1101</xdr:rowOff>
    </xdr:to>
    <xdr:sp macro="" textlink="">
      <xdr:nvSpPr>
        <xdr:cNvPr id="21" name="ZoneTexte 20">
          <a:extLst>
            <a:ext uri="{FF2B5EF4-FFF2-40B4-BE49-F238E27FC236}">
              <a16:creationId xmlns:a16="http://schemas.microsoft.com/office/drawing/2014/main" id="{00000000-0008-0000-0100-000015000000}"/>
            </a:ext>
          </a:extLst>
        </xdr:cNvPr>
        <xdr:cNvSpPr txBox="1"/>
      </xdr:nvSpPr>
      <xdr:spPr>
        <a:xfrm>
          <a:off x="10123714" y="2692514"/>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8</xdr:col>
      <xdr:colOff>472890</xdr:colOff>
      <xdr:row>12</xdr:row>
      <xdr:rowOff>69057</xdr:rowOff>
    </xdr:from>
    <xdr:to>
      <xdr:col>8</xdr:col>
      <xdr:colOff>845653</xdr:colOff>
      <xdr:row>12</xdr:row>
      <xdr:rowOff>464027</xdr:rowOff>
    </xdr:to>
    <xdr:pic>
      <xdr:nvPicPr>
        <xdr:cNvPr id="22" name="Image 21">
          <a:extLst>
            <a:ext uri="{FF2B5EF4-FFF2-40B4-BE49-F238E27FC236}">
              <a16:creationId xmlns:a16="http://schemas.microsoft.com/office/drawing/2014/main" id="{00000000-0008-0000-0100-00001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414609" y="2390776"/>
          <a:ext cx="369588"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178593</xdr:colOff>
      <xdr:row>43</xdr:row>
      <xdr:rowOff>71438</xdr:rowOff>
    </xdr:from>
    <xdr:to>
      <xdr:col>3</xdr:col>
      <xdr:colOff>235444</xdr:colOff>
      <xdr:row>45</xdr:row>
      <xdr:rowOff>85408</xdr:rowOff>
    </xdr:to>
    <xdr:pic>
      <xdr:nvPicPr>
        <xdr:cNvPr id="23" name="Image 22">
          <a:extLst>
            <a:ext uri="{FF2B5EF4-FFF2-40B4-BE49-F238E27FC236}">
              <a16:creationId xmlns:a16="http://schemas.microsoft.com/office/drawing/2014/main" id="{00000000-0008-0000-0100-000017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07293" y="8196263"/>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82</xdr:row>
      <xdr:rowOff>83344</xdr:rowOff>
    </xdr:from>
    <xdr:to>
      <xdr:col>3</xdr:col>
      <xdr:colOff>294975</xdr:colOff>
      <xdr:row>84</xdr:row>
      <xdr:rowOff>94139</xdr:rowOff>
    </xdr:to>
    <xdr:pic>
      <xdr:nvPicPr>
        <xdr:cNvPr id="33" name="Image 32">
          <a:extLst>
            <a:ext uri="{FF2B5EF4-FFF2-40B4-BE49-F238E27FC236}">
              <a16:creationId xmlns:a16="http://schemas.microsoft.com/office/drawing/2014/main" id="{00000000-0008-0000-0100-000021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66824" y="15628144"/>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9526</xdr:colOff>
      <xdr:row>29</xdr:row>
      <xdr:rowOff>57150</xdr:rowOff>
    </xdr:from>
    <xdr:to>
      <xdr:col>3</xdr:col>
      <xdr:colOff>66113</xdr:colOff>
      <xdr:row>30</xdr:row>
      <xdr:rowOff>219286</xdr:rowOff>
    </xdr:to>
    <xdr:pic>
      <xdr:nvPicPr>
        <xdr:cNvPr id="45" name="Image 44">
          <a:extLst>
            <a:ext uri="{FF2B5EF4-FFF2-40B4-BE49-F238E27FC236}">
              <a16:creationId xmlns:a16="http://schemas.microsoft.com/office/drawing/2014/main" id="{00000000-0008-0000-0100-00002D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33464" y="9010650"/>
          <a:ext cx="362974" cy="385180"/>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7</xdr:col>
      <xdr:colOff>0</xdr:colOff>
      <xdr:row>5</xdr:row>
      <xdr:rowOff>0</xdr:rowOff>
    </xdr:from>
    <xdr:to>
      <xdr:col>8</xdr:col>
      <xdr:colOff>691101</xdr:colOff>
      <xdr:row>9</xdr:row>
      <xdr:rowOff>61468</xdr:rowOff>
    </xdr:to>
    <xdr:sp macro="" textlink="">
      <xdr:nvSpPr>
        <xdr:cNvPr id="34" name="Ellipse 4">
          <a:extLst>
            <a:ext uri="{FF2B5EF4-FFF2-40B4-BE49-F238E27FC236}">
              <a16:creationId xmlns:a16="http://schemas.microsoft.com/office/drawing/2014/main" id="{00000000-0008-0000-0100-000022000000}"/>
            </a:ext>
          </a:extLst>
        </xdr:cNvPr>
        <xdr:cNvSpPr/>
      </xdr:nvSpPr>
      <xdr:spPr>
        <a:xfrm>
          <a:off x="9024938" y="952500"/>
          <a:ext cx="1119726" cy="823468"/>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t>Axe 1 </a:t>
          </a:r>
        </a:p>
        <a:p>
          <a:pPr lvl="0" algn="ctr" defTabSz="711200">
            <a:lnSpc>
              <a:spcPct val="90000"/>
            </a:lnSpc>
            <a:spcBef>
              <a:spcPct val="0"/>
            </a:spcBef>
            <a:spcAft>
              <a:spcPct val="35000"/>
            </a:spcAft>
          </a:pPr>
          <a:r>
            <a:rPr lang="fr-FR" sz="1200" b="1" kern="1200"/>
            <a:t>Stratégies d'innovation et de marché</a:t>
          </a:r>
        </a:p>
      </xdr:txBody>
    </xdr:sp>
    <xdr:clientData/>
  </xdr:twoCellAnchor>
  <xdr:twoCellAnchor editAs="oneCell">
    <xdr:from>
      <xdr:col>1</xdr:col>
      <xdr:colOff>757239</xdr:colOff>
      <xdr:row>19</xdr:row>
      <xdr:rowOff>66675</xdr:rowOff>
    </xdr:from>
    <xdr:to>
      <xdr:col>3</xdr:col>
      <xdr:colOff>45476</xdr:colOff>
      <xdr:row>20</xdr:row>
      <xdr:rowOff>145467</xdr:rowOff>
    </xdr:to>
    <xdr:pic>
      <xdr:nvPicPr>
        <xdr:cNvPr id="35" name="Image 34">
          <a:extLst>
            <a:ext uri="{FF2B5EF4-FFF2-40B4-BE49-F238E27FC236}">
              <a16:creationId xmlns:a16="http://schemas.microsoft.com/office/drawing/2014/main" id="{00000000-0008-0000-0100-000023000000}"/>
            </a:ext>
          </a:extLst>
        </xdr:cNvPr>
        <xdr:cNvPicPr/>
      </xdr:nvPicPr>
      <xdr:blipFill rotWithShape="1">
        <a:blip xmlns:r="http://schemas.openxmlformats.org/officeDocument/2006/relationships" r:embed="rId6"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19177" y="5876925"/>
          <a:ext cx="362974" cy="385180"/>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3</xdr:col>
      <xdr:colOff>2186218</xdr:colOff>
      <xdr:row>48</xdr:row>
      <xdr:rowOff>84945</xdr:rowOff>
    </xdr:from>
    <xdr:to>
      <xdr:col>4</xdr:col>
      <xdr:colOff>298639</xdr:colOff>
      <xdr:row>51</xdr:row>
      <xdr:rowOff>204800</xdr:rowOff>
    </xdr:to>
    <xdr:sp macro="" textlink="">
      <xdr:nvSpPr>
        <xdr:cNvPr id="41" name="Zone de texte 2">
          <a:hlinkClick xmlns:r="http://schemas.openxmlformats.org/officeDocument/2006/relationships" r:id="rId7"/>
          <a:extLst>
            <a:ext uri="{FF2B5EF4-FFF2-40B4-BE49-F238E27FC236}">
              <a16:creationId xmlns:a16="http://schemas.microsoft.com/office/drawing/2014/main" id="{00000000-0008-0000-0100-000029000000}"/>
            </a:ext>
          </a:extLst>
        </xdr:cNvPr>
        <xdr:cNvSpPr txBox="1">
          <a:spLocks noChangeArrowheads="1"/>
        </xdr:cNvSpPr>
      </xdr:nvSpPr>
      <xdr:spPr bwMode="auto">
        <a:xfrm>
          <a:off x="3519718" y="14932039"/>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471151</xdr:colOff>
      <xdr:row>62</xdr:row>
      <xdr:rowOff>44340</xdr:rowOff>
    </xdr:from>
    <xdr:to>
      <xdr:col>14</xdr:col>
      <xdr:colOff>285753</xdr:colOff>
      <xdr:row>66</xdr:row>
      <xdr:rowOff>97644</xdr:rowOff>
    </xdr:to>
    <xdr:sp macro="" textlink="">
      <xdr:nvSpPr>
        <xdr:cNvPr id="42" name="Zone de texte 2">
          <a:hlinkClick xmlns:r="http://schemas.openxmlformats.org/officeDocument/2006/relationships" r:id="rId8"/>
          <a:extLst>
            <a:ext uri="{FF2B5EF4-FFF2-40B4-BE49-F238E27FC236}">
              <a16:creationId xmlns:a16="http://schemas.microsoft.com/office/drawing/2014/main" id="{00000000-0008-0000-0100-00002A000000}"/>
            </a:ext>
          </a:extLst>
        </xdr:cNvPr>
        <xdr:cNvSpPr txBox="1">
          <a:spLocks noChangeArrowheads="1"/>
        </xdr:cNvSpPr>
      </xdr:nvSpPr>
      <xdr:spPr bwMode="auto">
        <a:xfrm>
          <a:off x="11484432" y="17665590"/>
          <a:ext cx="3946071" cy="81530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284616</xdr:colOff>
      <xdr:row>48</xdr:row>
      <xdr:rowOff>82335</xdr:rowOff>
    </xdr:from>
    <xdr:to>
      <xdr:col>7</xdr:col>
      <xdr:colOff>173494</xdr:colOff>
      <xdr:row>51</xdr:row>
      <xdr:rowOff>204800</xdr:rowOff>
    </xdr:to>
    <xdr:sp macro="" textlink="">
      <xdr:nvSpPr>
        <xdr:cNvPr id="43" name="Zone de texte 2">
          <a:hlinkClick xmlns:r="http://schemas.openxmlformats.org/officeDocument/2006/relationships" r:id="rId9"/>
          <a:extLst>
            <a:ext uri="{FF2B5EF4-FFF2-40B4-BE49-F238E27FC236}">
              <a16:creationId xmlns:a16="http://schemas.microsoft.com/office/drawing/2014/main" id="{00000000-0008-0000-0100-00002B000000}"/>
            </a:ext>
          </a:extLst>
        </xdr:cNvPr>
        <xdr:cNvSpPr txBox="1">
          <a:spLocks noChangeArrowheads="1"/>
        </xdr:cNvSpPr>
      </xdr:nvSpPr>
      <xdr:spPr bwMode="auto">
        <a:xfrm>
          <a:off x="6404429" y="14929429"/>
          <a:ext cx="2794003"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348120</xdr:colOff>
      <xdr:row>61</xdr:row>
      <xdr:rowOff>152238</xdr:rowOff>
    </xdr:from>
    <xdr:to>
      <xdr:col>3</xdr:col>
      <xdr:colOff>3447093</xdr:colOff>
      <xdr:row>63</xdr:row>
      <xdr:rowOff>70429</xdr:rowOff>
    </xdr:to>
    <xdr:sp macro="" textlink="">
      <xdr:nvSpPr>
        <xdr:cNvPr id="44" name="Zone de texte 2">
          <a:hlinkClick xmlns:r="http://schemas.openxmlformats.org/officeDocument/2006/relationships" r:id="rId10"/>
          <a:extLst>
            <a:ext uri="{FF2B5EF4-FFF2-40B4-BE49-F238E27FC236}">
              <a16:creationId xmlns:a16="http://schemas.microsoft.com/office/drawing/2014/main" id="{00000000-0008-0000-0100-00002C000000}"/>
            </a:ext>
          </a:extLst>
        </xdr:cNvPr>
        <xdr:cNvSpPr txBox="1">
          <a:spLocks noChangeArrowheads="1"/>
        </xdr:cNvSpPr>
      </xdr:nvSpPr>
      <xdr:spPr bwMode="auto">
        <a:xfrm>
          <a:off x="610058" y="17582988"/>
          <a:ext cx="4170535"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xdr:col>
      <xdr:colOff>309566</xdr:colOff>
      <xdr:row>64</xdr:row>
      <xdr:rowOff>47438</xdr:rowOff>
    </xdr:from>
    <xdr:to>
      <xdr:col>3</xdr:col>
      <xdr:colOff>3034396</xdr:colOff>
      <xdr:row>66</xdr:row>
      <xdr:rowOff>43215</xdr:rowOff>
    </xdr:to>
    <xdr:sp macro="" textlink="">
      <xdr:nvSpPr>
        <xdr:cNvPr id="46" name="Text Box 19">
          <a:hlinkClick xmlns:r="http://schemas.openxmlformats.org/officeDocument/2006/relationships" r:id="rId11"/>
          <a:extLst>
            <a:ext uri="{FF2B5EF4-FFF2-40B4-BE49-F238E27FC236}">
              <a16:creationId xmlns:a16="http://schemas.microsoft.com/office/drawing/2014/main" id="{00000000-0008-0000-0100-00002E000000}"/>
            </a:ext>
          </a:extLst>
        </xdr:cNvPr>
        <xdr:cNvSpPr txBox="1">
          <a:spLocks noChangeArrowheads="1"/>
        </xdr:cNvSpPr>
      </xdr:nvSpPr>
      <xdr:spPr bwMode="auto">
        <a:xfrm>
          <a:off x="571504" y="18049688"/>
          <a:ext cx="3796392"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484758</xdr:colOff>
      <xdr:row>65</xdr:row>
      <xdr:rowOff>25707</xdr:rowOff>
    </xdr:from>
    <xdr:to>
      <xdr:col>14</xdr:col>
      <xdr:colOff>68039</xdr:colOff>
      <xdr:row>69</xdr:row>
      <xdr:rowOff>56822</xdr:rowOff>
    </xdr:to>
    <xdr:sp macro="" textlink="">
      <xdr:nvSpPr>
        <xdr:cNvPr id="47" name="Text Box 18">
          <a:hlinkClick xmlns:r="http://schemas.openxmlformats.org/officeDocument/2006/relationships" r:id="rId12"/>
          <a:extLst>
            <a:ext uri="{FF2B5EF4-FFF2-40B4-BE49-F238E27FC236}">
              <a16:creationId xmlns:a16="http://schemas.microsoft.com/office/drawing/2014/main" id="{00000000-0008-0000-0100-00002F000000}"/>
            </a:ext>
          </a:extLst>
        </xdr:cNvPr>
        <xdr:cNvSpPr txBox="1">
          <a:spLocks noChangeArrowheads="1"/>
        </xdr:cNvSpPr>
      </xdr:nvSpPr>
      <xdr:spPr bwMode="auto">
        <a:xfrm>
          <a:off x="11498039" y="18218457"/>
          <a:ext cx="3714750" cy="793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2939146</xdr:colOff>
      <xdr:row>77</xdr:row>
      <xdr:rowOff>141505</xdr:rowOff>
    </xdr:from>
    <xdr:to>
      <xdr:col>4</xdr:col>
      <xdr:colOff>874262</xdr:colOff>
      <xdr:row>79</xdr:row>
      <xdr:rowOff>138466</xdr:rowOff>
    </xdr:to>
    <xdr:sp macro="" textlink="">
      <xdr:nvSpPr>
        <xdr:cNvPr id="48" name="Zone de texte 2">
          <a:hlinkClick xmlns:r="http://schemas.openxmlformats.org/officeDocument/2006/relationships" r:id="rId13"/>
          <a:extLst>
            <a:ext uri="{FF2B5EF4-FFF2-40B4-BE49-F238E27FC236}">
              <a16:creationId xmlns:a16="http://schemas.microsoft.com/office/drawing/2014/main" id="{00000000-0008-0000-0100-000030000000}"/>
            </a:ext>
          </a:extLst>
        </xdr:cNvPr>
        <xdr:cNvSpPr txBox="1">
          <a:spLocks noChangeArrowheads="1"/>
        </xdr:cNvSpPr>
      </xdr:nvSpPr>
      <xdr:spPr bwMode="auto">
        <a:xfrm>
          <a:off x="4272646" y="20620255"/>
          <a:ext cx="2721429"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4</xdr:col>
      <xdr:colOff>872449</xdr:colOff>
      <xdr:row>77</xdr:row>
      <xdr:rowOff>127899</xdr:rowOff>
    </xdr:from>
    <xdr:to>
      <xdr:col>8</xdr:col>
      <xdr:colOff>506869</xdr:colOff>
      <xdr:row>79</xdr:row>
      <xdr:rowOff>138466</xdr:rowOff>
    </xdr:to>
    <xdr:sp macro="" textlink="">
      <xdr:nvSpPr>
        <xdr:cNvPr id="49" name="Zone de texte 2">
          <a:hlinkClick xmlns:r="http://schemas.openxmlformats.org/officeDocument/2006/relationships" r:id="rId14"/>
          <a:extLst>
            <a:ext uri="{FF2B5EF4-FFF2-40B4-BE49-F238E27FC236}">
              <a16:creationId xmlns:a16="http://schemas.microsoft.com/office/drawing/2014/main" id="{00000000-0008-0000-0100-000031000000}"/>
            </a:ext>
          </a:extLst>
        </xdr:cNvPr>
        <xdr:cNvSpPr txBox="1">
          <a:spLocks noChangeArrowheads="1"/>
        </xdr:cNvSpPr>
      </xdr:nvSpPr>
      <xdr:spPr bwMode="auto">
        <a:xfrm>
          <a:off x="6992262" y="20606649"/>
          <a:ext cx="2968170"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7</xdr:col>
      <xdr:colOff>130851</xdr:colOff>
      <xdr:row>48</xdr:row>
      <xdr:rowOff>71450</xdr:rowOff>
    </xdr:from>
    <xdr:to>
      <xdr:col>9</xdr:col>
      <xdr:colOff>936511</xdr:colOff>
      <xdr:row>51</xdr:row>
      <xdr:rowOff>193914</xdr:rowOff>
    </xdr:to>
    <xdr:sp macro="" textlink="">
      <xdr:nvSpPr>
        <xdr:cNvPr id="50" name="Zone de texte 2">
          <a:hlinkClick xmlns:r="http://schemas.openxmlformats.org/officeDocument/2006/relationships" r:id="rId15"/>
          <a:extLst>
            <a:ext uri="{FF2B5EF4-FFF2-40B4-BE49-F238E27FC236}">
              <a16:creationId xmlns:a16="http://schemas.microsoft.com/office/drawing/2014/main" id="{00000000-0008-0000-0100-000032000000}"/>
            </a:ext>
          </a:extLst>
        </xdr:cNvPr>
        <xdr:cNvSpPr txBox="1">
          <a:spLocks noChangeArrowheads="1"/>
        </xdr:cNvSpPr>
      </xdr:nvSpPr>
      <xdr:spPr bwMode="auto">
        <a:xfrm>
          <a:off x="9155789" y="14918544"/>
          <a:ext cx="2794003"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739095</xdr:colOff>
      <xdr:row>77</xdr:row>
      <xdr:rowOff>117014</xdr:rowOff>
    </xdr:from>
    <xdr:to>
      <xdr:col>10</xdr:col>
      <xdr:colOff>340179</xdr:colOff>
      <xdr:row>79</xdr:row>
      <xdr:rowOff>127581</xdr:rowOff>
    </xdr:to>
    <xdr:sp macro="" textlink="">
      <xdr:nvSpPr>
        <xdr:cNvPr id="51" name="Zone de texte 2">
          <a:hlinkClick xmlns:r="http://schemas.openxmlformats.org/officeDocument/2006/relationships" r:id="rId16"/>
          <a:extLst>
            <a:ext uri="{FF2B5EF4-FFF2-40B4-BE49-F238E27FC236}">
              <a16:creationId xmlns:a16="http://schemas.microsoft.com/office/drawing/2014/main" id="{00000000-0008-0000-0100-000033000000}"/>
            </a:ext>
          </a:extLst>
        </xdr:cNvPr>
        <xdr:cNvSpPr txBox="1">
          <a:spLocks noChangeArrowheads="1"/>
        </xdr:cNvSpPr>
      </xdr:nvSpPr>
      <xdr:spPr bwMode="auto">
        <a:xfrm>
          <a:off x="10196059" y="21521050"/>
          <a:ext cx="3138941"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3048000</xdr:colOff>
      <xdr:row>51</xdr:row>
      <xdr:rowOff>231321</xdr:rowOff>
    </xdr:from>
    <xdr:to>
      <xdr:col>9</xdr:col>
      <xdr:colOff>576035</xdr:colOff>
      <xdr:row>77</xdr:row>
      <xdr:rowOff>54428</xdr:rowOff>
    </xdr:to>
    <xdr:graphicFrame macro="">
      <xdr:nvGraphicFramePr>
        <xdr:cNvPr id="36" name="Diagramme 35">
          <a:extLst>
            <a:ext uri="{FF2B5EF4-FFF2-40B4-BE49-F238E27FC236}">
              <a16:creationId xmlns:a16="http://schemas.microsoft.com/office/drawing/2014/main" id="{00000000-0008-0000-0100-000024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557893</xdr:colOff>
      <xdr:row>12</xdr:row>
      <xdr:rowOff>0</xdr:rowOff>
    </xdr:from>
    <xdr:to>
      <xdr:col>9</xdr:col>
      <xdr:colOff>608920</xdr:colOff>
      <xdr:row>13</xdr:row>
      <xdr:rowOff>98051</xdr:rowOff>
    </xdr:to>
    <xdr:sp macro="" textlink="">
      <xdr:nvSpPr>
        <xdr:cNvPr id="40" name="ZoneTexte 39">
          <a:extLst>
            <a:ext uri="{FF2B5EF4-FFF2-40B4-BE49-F238E27FC236}">
              <a16:creationId xmlns:a16="http://schemas.microsoft.com/office/drawing/2014/main" id="{00000000-0008-0000-0200-000028000000}"/>
            </a:ext>
          </a:extLst>
        </xdr:cNvPr>
        <xdr:cNvSpPr txBox="1"/>
      </xdr:nvSpPr>
      <xdr:spPr>
        <a:xfrm>
          <a:off x="10178143" y="2313214"/>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xdr:from>
      <xdr:col>3</xdr:col>
      <xdr:colOff>2603039</xdr:colOff>
      <xdr:row>56</xdr:row>
      <xdr:rowOff>222249</xdr:rowOff>
    </xdr:from>
    <xdr:to>
      <xdr:col>6</xdr:col>
      <xdr:colOff>305621</xdr:colOff>
      <xdr:row>60</xdr:row>
      <xdr:rowOff>168970</xdr:rowOff>
    </xdr:to>
    <xdr:sp macro="" textlink="">
      <xdr:nvSpPr>
        <xdr:cNvPr id="15" name="Rectangle 14">
          <a:extLst>
            <a:ext uri="{FF2B5EF4-FFF2-40B4-BE49-F238E27FC236}">
              <a16:creationId xmlns:a16="http://schemas.microsoft.com/office/drawing/2014/main" id="{00000000-0008-0000-0200-00000F000000}"/>
            </a:ext>
          </a:extLst>
        </xdr:cNvPr>
        <xdr:cNvSpPr/>
      </xdr:nvSpPr>
      <xdr:spPr>
        <a:xfrm>
          <a:off x="3936539" y="11366499"/>
          <a:ext cx="4973332" cy="102622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574363</xdr:colOff>
      <xdr:row>57</xdr:row>
      <xdr:rowOff>115496</xdr:rowOff>
    </xdr:from>
    <xdr:to>
      <xdr:col>5</xdr:col>
      <xdr:colOff>62611</xdr:colOff>
      <xdr:row>57</xdr:row>
      <xdr:rowOff>125818</xdr:rowOff>
    </xdr:to>
    <xdr:cxnSp macro="">
      <xdr:nvCxnSpPr>
        <xdr:cNvPr id="11" name="Connecteur droit 10">
          <a:extLst>
            <a:ext uri="{FF2B5EF4-FFF2-40B4-BE49-F238E27FC236}">
              <a16:creationId xmlns:a16="http://schemas.microsoft.com/office/drawing/2014/main" id="{00000000-0008-0000-0200-00000B000000}"/>
            </a:ext>
          </a:extLst>
        </xdr:cNvPr>
        <xdr:cNvCxnSpPr>
          <a:endCxn id="5" idx="3"/>
        </xdr:cNvCxnSpPr>
      </xdr:nvCxnSpPr>
      <xdr:spPr>
        <a:xfrm flipV="1">
          <a:off x="6691530" y="11534913"/>
          <a:ext cx="1477914" cy="1032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718</xdr:colOff>
      <xdr:row>56</xdr:row>
      <xdr:rowOff>126296</xdr:rowOff>
    </xdr:from>
    <xdr:to>
      <xdr:col>5</xdr:col>
      <xdr:colOff>62611</xdr:colOff>
      <xdr:row>58</xdr:row>
      <xdr:rowOff>72945</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1</xdr:row>
      <xdr:rowOff>43003</xdr:rowOff>
    </xdr:from>
    <xdr:to>
      <xdr:col>4</xdr:col>
      <xdr:colOff>1551214</xdr:colOff>
      <xdr:row>9</xdr:row>
      <xdr:rowOff>119062</xdr:rowOff>
    </xdr:to>
    <xdr:grpSp>
      <xdr:nvGrpSpPr>
        <xdr:cNvPr id="8" name="Groupe 7">
          <a:extLst>
            <a:ext uri="{FF2B5EF4-FFF2-40B4-BE49-F238E27FC236}">
              <a16:creationId xmlns:a16="http://schemas.microsoft.com/office/drawing/2014/main" id="{00000000-0008-0000-0200-000008000000}"/>
            </a:ext>
          </a:extLst>
        </xdr:cNvPr>
        <xdr:cNvGrpSpPr>
          <a:grpSpLocks/>
        </xdr:cNvGrpSpPr>
      </xdr:nvGrpSpPr>
      <xdr:grpSpPr bwMode="auto">
        <a:xfrm>
          <a:off x="3323432" y="224432"/>
          <a:ext cx="4632211" cy="1527487"/>
          <a:chOff x="3543110" y="4670"/>
          <a:chExt cx="1734251" cy="1734251"/>
        </a:xfrm>
      </xdr:grpSpPr>
      <xdr:sp macro="" textlink="">
        <xdr:nvSpPr>
          <xdr:cNvPr id="9" name="Ellipse 8">
            <a:extLst>
              <a:ext uri="{FF2B5EF4-FFF2-40B4-BE49-F238E27FC236}">
                <a16:creationId xmlns:a16="http://schemas.microsoft.com/office/drawing/2014/main" id="{00000000-0008-0000-0200-000009000000}"/>
              </a:ext>
            </a:extLst>
          </xdr:cNvPr>
          <xdr:cNvSpPr/>
        </xdr:nvSpPr>
        <xdr:spPr>
          <a:xfrm>
            <a:off x="3543110" y="4670"/>
            <a:ext cx="1734251" cy="1734251"/>
          </a:xfrm>
          <a:prstGeom prst="ellipse">
            <a:avLst/>
          </a:prstGeom>
          <a:solidFill>
            <a:schemeClr val="accent5">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10" name="Ellipse 4">
            <a:extLst>
              <a:ext uri="{FF2B5EF4-FFF2-40B4-BE49-F238E27FC236}">
                <a16:creationId xmlns:a16="http://schemas.microsoft.com/office/drawing/2014/main" id="{00000000-0008-0000-0200-00000A000000}"/>
              </a:ext>
            </a:extLst>
          </xdr:cNvPr>
          <xdr:cNvSpPr/>
        </xdr:nvSpPr>
        <xdr:spPr>
          <a:xfrm>
            <a:off x="3815018" y="258539"/>
            <a:ext cx="1381188" cy="1226510"/>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800" b="1" kern="1200">
                <a:solidFill>
                  <a:schemeClr val="bg1"/>
                </a:solidFill>
                <a:effectLst/>
                <a:latin typeface="Gisha" panose="020B0502040204020203" pitchFamily="34" charset="-79"/>
                <a:ea typeface="+mn-ea"/>
                <a:cs typeface="Gisha" panose="020B0502040204020203" pitchFamily="34" charset="-79"/>
              </a:rPr>
              <a:t>1b</a:t>
            </a:r>
            <a:r>
              <a:rPr lang="fr-FR" sz="1800" b="1" kern="1200" baseline="0">
                <a:solidFill>
                  <a:schemeClr val="bg1"/>
                </a:solidFill>
                <a:effectLst/>
                <a:latin typeface="Gisha" panose="020B0502040204020203" pitchFamily="34" charset="-79"/>
                <a:ea typeface="+mn-ea"/>
                <a:cs typeface="Gisha" panose="020B0502040204020203" pitchFamily="34" charset="-79"/>
              </a:rPr>
              <a:t> / Évolution du modèle économique de l'entreprise vers un modèle économique durable centré sur le territoire</a:t>
            </a:r>
            <a:endParaRPr lang="fr-FR" sz="1600" b="1">
              <a:solidFill>
                <a:schemeClr val="bg1"/>
              </a:solidFill>
              <a:effectLst/>
              <a:latin typeface="Gisha" panose="020B0502040204020203" pitchFamily="34" charset="-79"/>
              <a:cs typeface="Gisha" panose="020B0502040204020203" pitchFamily="34" charset="-79"/>
            </a:endParaRPr>
          </a:p>
        </xdr:txBody>
      </xdr:sp>
    </xdr:grpSp>
    <xdr:clientData/>
  </xdr:twoCellAnchor>
  <xdr:twoCellAnchor>
    <xdr:from>
      <xdr:col>4</xdr:col>
      <xdr:colOff>1302283</xdr:colOff>
      <xdr:row>103</xdr:row>
      <xdr:rowOff>179293</xdr:rowOff>
    </xdr:from>
    <xdr:to>
      <xdr:col>7</xdr:col>
      <xdr:colOff>389644</xdr:colOff>
      <xdr:row>105</xdr:row>
      <xdr:rowOff>44823</xdr:rowOff>
    </xdr:to>
    <xdr:sp macro="" textlink="">
      <xdr:nvSpPr>
        <xdr:cNvPr id="3" name="ZoneTexte 2">
          <a:hlinkClick xmlns:r="http://schemas.openxmlformats.org/officeDocument/2006/relationships" r:id="rId2"/>
          <a:extLst>
            <a:ext uri="{FF2B5EF4-FFF2-40B4-BE49-F238E27FC236}">
              <a16:creationId xmlns:a16="http://schemas.microsoft.com/office/drawing/2014/main" id="{00000000-0008-0000-0200-000003000000}"/>
            </a:ext>
          </a:extLst>
        </xdr:cNvPr>
        <xdr:cNvSpPr txBox="1"/>
      </xdr:nvSpPr>
      <xdr:spPr>
        <a:xfrm>
          <a:off x="7411890" y="32550686"/>
          <a:ext cx="2080933" cy="31456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201427</xdr:colOff>
      <xdr:row>52</xdr:row>
      <xdr:rowOff>83344</xdr:rowOff>
    </xdr:from>
    <xdr:to>
      <xdr:col>3</xdr:col>
      <xdr:colOff>255103</xdr:colOff>
      <xdr:row>54</xdr:row>
      <xdr:rowOff>94139</xdr:rowOff>
    </xdr:to>
    <xdr:pic>
      <xdr:nvPicPr>
        <xdr:cNvPr id="26" name="Image 25">
          <a:extLst>
            <a:ext uri="{FF2B5EF4-FFF2-40B4-BE49-F238E27FC236}">
              <a16:creationId xmlns:a16="http://schemas.microsoft.com/office/drawing/2014/main" id="{00000000-0008-0000-0200-00001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25365" y="5929313"/>
          <a:ext cx="369588"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2827500</xdr:colOff>
      <xdr:row>57</xdr:row>
      <xdr:rowOff>136637</xdr:rowOff>
    </xdr:from>
    <xdr:to>
      <xdr:col>3</xdr:col>
      <xdr:colOff>4434298</xdr:colOff>
      <xdr:row>59</xdr:row>
      <xdr:rowOff>197590</xdr:rowOff>
    </xdr:to>
    <xdr:sp macro="" textlink="">
      <xdr:nvSpPr>
        <xdr:cNvPr id="27" name="ZoneTexte 26">
          <a:extLst>
            <a:ext uri="{FF2B5EF4-FFF2-40B4-BE49-F238E27FC236}">
              <a16:creationId xmlns:a16="http://schemas.microsoft.com/office/drawing/2014/main" id="{00000000-0008-0000-0200-00001B000000}"/>
            </a:ext>
          </a:extLst>
        </xdr:cNvPr>
        <xdr:cNvSpPr txBox="1"/>
      </xdr:nvSpPr>
      <xdr:spPr>
        <a:xfrm>
          <a:off x="4161000" y="11556054"/>
          <a:ext cx="1606798" cy="664203"/>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4672902</xdr:colOff>
      <xdr:row>57</xdr:row>
      <xdr:rowOff>190138</xdr:rowOff>
    </xdr:from>
    <xdr:to>
      <xdr:col>4</xdr:col>
      <xdr:colOff>321106</xdr:colOff>
      <xdr:row>59</xdr:row>
      <xdr:rowOff>105479</xdr:rowOff>
    </xdr:to>
    <xdr:sp macro="" textlink="">
      <xdr:nvSpPr>
        <xdr:cNvPr id="7" name="Ellipse 6">
          <a:extLst>
            <a:ext uri="{FF2B5EF4-FFF2-40B4-BE49-F238E27FC236}">
              <a16:creationId xmlns:a16="http://schemas.microsoft.com/office/drawing/2014/main" id="{00000000-0008-0000-0200-000007000000}"/>
            </a:ext>
          </a:extLst>
        </xdr:cNvPr>
        <xdr:cNvSpPr/>
      </xdr:nvSpPr>
      <xdr:spPr>
        <a:xfrm>
          <a:off x="6006402" y="11598971"/>
          <a:ext cx="431871" cy="508008"/>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569607</xdr:colOff>
      <xdr:row>57</xdr:row>
      <xdr:rowOff>214880</xdr:rowOff>
    </xdr:from>
    <xdr:to>
      <xdr:col>5</xdr:col>
      <xdr:colOff>209019</xdr:colOff>
      <xdr:row>59</xdr:row>
      <xdr:rowOff>85123</xdr:rowOff>
    </xdr:to>
    <xdr:pic>
      <xdr:nvPicPr>
        <xdr:cNvPr id="14" name="Imag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4"/>
        <a:stretch>
          <a:fillRect/>
        </a:stretch>
      </xdr:blipFill>
      <xdr:spPr>
        <a:xfrm>
          <a:off x="6686774" y="11623713"/>
          <a:ext cx="1629078" cy="479844"/>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29" name="Groupe 28">
          <a:extLst>
            <a:ext uri="{FF2B5EF4-FFF2-40B4-BE49-F238E27FC236}">
              <a16:creationId xmlns:a16="http://schemas.microsoft.com/office/drawing/2014/main" id="{00000000-0008-0000-0200-00001D000000}"/>
            </a:ext>
          </a:extLst>
        </xdr:cNvPr>
        <xdr:cNvGrpSpPr/>
      </xdr:nvGrpSpPr>
      <xdr:grpSpPr>
        <a:xfrm>
          <a:off x="281214" y="422388"/>
          <a:ext cx="1627755" cy="1110132"/>
          <a:chOff x="2576522" y="20901"/>
          <a:chExt cx="2044595" cy="1224091"/>
        </a:xfrm>
      </xdr:grpSpPr>
      <xdr:sp macro="" textlink="">
        <xdr:nvSpPr>
          <xdr:cNvPr id="30" name="Ellipse 29">
            <a:extLst>
              <a:ext uri="{FF2B5EF4-FFF2-40B4-BE49-F238E27FC236}">
                <a16:creationId xmlns:a16="http://schemas.microsoft.com/office/drawing/2014/main" id="{00000000-0008-0000-0200-00001E000000}"/>
              </a:ext>
            </a:extLst>
          </xdr:cNvPr>
          <xdr:cNvSpPr/>
        </xdr:nvSpPr>
        <xdr:spPr>
          <a:xfrm>
            <a:off x="2576522" y="20901"/>
            <a:ext cx="2044595" cy="1224091"/>
          </a:xfrm>
          <a:prstGeom prst="ellipse">
            <a:avLst/>
          </a:prstGeom>
          <a:solidFill>
            <a:schemeClr val="accent5">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31" name="Ellipse 4">
            <a:extLst>
              <a:ext uri="{FF2B5EF4-FFF2-40B4-BE49-F238E27FC236}">
                <a16:creationId xmlns:a16="http://schemas.microsoft.com/office/drawing/2014/main" id="{00000000-0008-0000-0200-00001F000000}"/>
              </a:ext>
            </a:extLst>
          </xdr:cNvPr>
          <xdr:cNvSpPr/>
        </xdr:nvSpPr>
        <xdr:spPr>
          <a:xfrm>
            <a:off x="2875946" y="244381"/>
            <a:ext cx="1445746" cy="821346"/>
          </a:xfrm>
          <a:prstGeom prst="rect">
            <a:avLst/>
          </a:prstGeom>
          <a:solidFill>
            <a:schemeClr val="accent5">
              <a:lumMod val="75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Axe 1 </a:t>
            </a:r>
          </a:p>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Stratégies d'innovation et de marché</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32" name="Groupe 31">
          <a:extLst>
            <a:ext uri="{FF2B5EF4-FFF2-40B4-BE49-F238E27FC236}">
              <a16:creationId xmlns:a16="http://schemas.microsoft.com/office/drawing/2014/main" id="{00000000-0008-0000-0200-000020000000}"/>
            </a:ext>
          </a:extLst>
        </xdr:cNvPr>
        <xdr:cNvGrpSpPr/>
      </xdr:nvGrpSpPr>
      <xdr:grpSpPr>
        <a:xfrm rot="5400000">
          <a:off x="2448319" y="638336"/>
          <a:ext cx="313861" cy="798185"/>
          <a:chOff x="3379471" y="1297546"/>
          <a:chExt cx="438696" cy="344380"/>
        </a:xfrm>
        <a:solidFill>
          <a:schemeClr val="accent5">
            <a:lumMod val="60000"/>
            <a:lumOff val="40000"/>
          </a:schemeClr>
        </a:solidFill>
      </xdr:grpSpPr>
      <xdr:sp macro="" textlink="">
        <xdr:nvSpPr>
          <xdr:cNvPr id="33" name="Flèche droite 32">
            <a:extLst>
              <a:ext uri="{FF2B5EF4-FFF2-40B4-BE49-F238E27FC236}">
                <a16:creationId xmlns:a16="http://schemas.microsoft.com/office/drawing/2014/main" id="{00000000-0008-0000-0200-000021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34" name="Flèche droite 4">
            <a:extLst>
              <a:ext uri="{FF2B5EF4-FFF2-40B4-BE49-F238E27FC236}">
                <a16:creationId xmlns:a16="http://schemas.microsoft.com/office/drawing/2014/main" id="{00000000-0008-0000-0200-000022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8</xdr:col>
      <xdr:colOff>405421</xdr:colOff>
      <xdr:row>11</xdr:row>
      <xdr:rowOff>182828</xdr:rowOff>
    </xdr:from>
    <xdr:to>
      <xdr:col>8</xdr:col>
      <xdr:colOff>768395</xdr:colOff>
      <xdr:row>12</xdr:row>
      <xdr:rowOff>229342</xdr:rowOff>
    </xdr:to>
    <xdr:pic>
      <xdr:nvPicPr>
        <xdr:cNvPr id="41" name="Image 40">
          <a:extLst>
            <a:ext uri="{FF2B5EF4-FFF2-40B4-BE49-F238E27FC236}">
              <a16:creationId xmlns:a16="http://schemas.microsoft.com/office/drawing/2014/main" id="{00000000-0008-0000-0200-000029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51171" y="2151328"/>
          <a:ext cx="362974" cy="385181"/>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178593</xdr:colOff>
      <xdr:row>62</xdr:row>
      <xdr:rowOff>71438</xdr:rowOff>
    </xdr:from>
    <xdr:to>
      <xdr:col>3</xdr:col>
      <xdr:colOff>238619</xdr:colOff>
      <xdr:row>64</xdr:row>
      <xdr:rowOff>88583</xdr:rowOff>
    </xdr:to>
    <xdr:pic>
      <xdr:nvPicPr>
        <xdr:cNvPr id="45" name="Image 44">
          <a:extLst>
            <a:ext uri="{FF2B5EF4-FFF2-40B4-BE49-F238E27FC236}">
              <a16:creationId xmlns:a16="http://schemas.microsoft.com/office/drawing/2014/main" id="{00000000-0008-0000-0200-00002D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02531" y="8120063"/>
          <a:ext cx="369588"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101</xdr:row>
      <xdr:rowOff>83344</xdr:rowOff>
    </xdr:from>
    <xdr:to>
      <xdr:col>3</xdr:col>
      <xdr:colOff>298150</xdr:colOff>
      <xdr:row>103</xdr:row>
      <xdr:rowOff>94139</xdr:rowOff>
    </xdr:to>
    <xdr:pic>
      <xdr:nvPicPr>
        <xdr:cNvPr id="55" name="Image 54">
          <a:extLst>
            <a:ext uri="{FF2B5EF4-FFF2-40B4-BE49-F238E27FC236}">
              <a16:creationId xmlns:a16="http://schemas.microsoft.com/office/drawing/2014/main" id="{00000000-0008-0000-0200-000037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62062" y="15549563"/>
          <a:ext cx="369588"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157239</xdr:colOff>
      <xdr:row>44</xdr:row>
      <xdr:rowOff>185964</xdr:rowOff>
    </xdr:from>
    <xdr:to>
      <xdr:col>3</xdr:col>
      <xdr:colOff>217265</xdr:colOff>
      <xdr:row>47</xdr:row>
      <xdr:rowOff>12609</xdr:rowOff>
    </xdr:to>
    <xdr:pic>
      <xdr:nvPicPr>
        <xdr:cNvPr id="37" name="Image 36">
          <a:extLst>
            <a:ext uri="{FF2B5EF4-FFF2-40B4-BE49-F238E27FC236}">
              <a16:creationId xmlns:a16="http://schemas.microsoft.com/office/drawing/2014/main" id="{00000000-0008-0000-0200-000025000000}"/>
            </a:ext>
          </a:extLst>
        </xdr:cNvPr>
        <xdr:cNvPicPr/>
      </xdr:nvPicPr>
      <xdr:blipFill rotWithShape="1">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91382" y="10745107"/>
          <a:ext cx="359383"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966107</xdr:colOff>
      <xdr:row>28</xdr:row>
      <xdr:rowOff>163286</xdr:rowOff>
    </xdr:from>
    <xdr:to>
      <xdr:col>3</xdr:col>
      <xdr:colOff>1564821</xdr:colOff>
      <xdr:row>29</xdr:row>
      <xdr:rowOff>217715</xdr:rowOff>
    </xdr:to>
    <xdr:sp macro="" textlink="">
      <xdr:nvSpPr>
        <xdr:cNvPr id="2" name="Pensées 1">
          <a:extLst>
            <a:ext uri="{FF2B5EF4-FFF2-40B4-BE49-F238E27FC236}">
              <a16:creationId xmlns:a16="http://schemas.microsoft.com/office/drawing/2014/main" id="{00000000-0008-0000-0200-000002000000}"/>
            </a:ext>
          </a:extLst>
        </xdr:cNvPr>
        <xdr:cNvSpPr/>
      </xdr:nvSpPr>
      <xdr:spPr>
        <a:xfrm>
          <a:off x="2299607" y="7388679"/>
          <a:ext cx="598714" cy="326572"/>
        </a:xfrm>
        <a:prstGeom prst="cloudCallou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1047750</xdr:colOff>
      <xdr:row>38</xdr:row>
      <xdr:rowOff>136071</xdr:rowOff>
    </xdr:from>
    <xdr:to>
      <xdr:col>3</xdr:col>
      <xdr:colOff>1660072</xdr:colOff>
      <xdr:row>39</xdr:row>
      <xdr:rowOff>136071</xdr:rowOff>
    </xdr:to>
    <xdr:sp macro="" textlink="">
      <xdr:nvSpPr>
        <xdr:cNvPr id="38" name="Pensées 37">
          <a:extLst>
            <a:ext uri="{FF2B5EF4-FFF2-40B4-BE49-F238E27FC236}">
              <a16:creationId xmlns:a16="http://schemas.microsoft.com/office/drawing/2014/main" id="{00000000-0008-0000-0200-000026000000}"/>
            </a:ext>
          </a:extLst>
        </xdr:cNvPr>
        <xdr:cNvSpPr/>
      </xdr:nvSpPr>
      <xdr:spPr>
        <a:xfrm>
          <a:off x="2381250" y="13539107"/>
          <a:ext cx="612322" cy="312964"/>
        </a:xfrm>
        <a:prstGeom prst="cloudCallout">
          <a:avLst/>
        </a:prstGeom>
        <a:solidFill>
          <a:schemeClr val="accent5">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2938009</xdr:colOff>
      <xdr:row>67</xdr:row>
      <xdr:rowOff>149573</xdr:rowOff>
    </xdr:from>
    <xdr:to>
      <xdr:col>4</xdr:col>
      <xdr:colOff>1050430</xdr:colOff>
      <xdr:row>71</xdr:row>
      <xdr:rowOff>78928</xdr:rowOff>
    </xdr:to>
    <xdr:sp macro="" textlink="">
      <xdr:nvSpPr>
        <xdr:cNvPr id="44" name="Zone de texte 2">
          <a:hlinkClick xmlns:r="http://schemas.openxmlformats.org/officeDocument/2006/relationships" r:id="rId5"/>
          <a:extLst>
            <a:ext uri="{FF2B5EF4-FFF2-40B4-BE49-F238E27FC236}">
              <a16:creationId xmlns:a16="http://schemas.microsoft.com/office/drawing/2014/main" id="{00000000-0008-0000-0200-00002C000000}"/>
            </a:ext>
          </a:extLst>
        </xdr:cNvPr>
        <xdr:cNvSpPr txBox="1">
          <a:spLocks noChangeArrowheads="1"/>
        </xdr:cNvSpPr>
      </xdr:nvSpPr>
      <xdr:spPr bwMode="auto">
        <a:xfrm>
          <a:off x="4271509" y="25662966"/>
          <a:ext cx="2888528"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719478</xdr:colOff>
      <xdr:row>80</xdr:row>
      <xdr:rowOff>149789</xdr:rowOff>
    </xdr:from>
    <xdr:to>
      <xdr:col>11</xdr:col>
      <xdr:colOff>1527401</xdr:colOff>
      <xdr:row>83</xdr:row>
      <xdr:rowOff>0</xdr:rowOff>
    </xdr:to>
    <xdr:sp macro="" textlink="">
      <xdr:nvSpPr>
        <xdr:cNvPr id="46" name="Zone de texte 2">
          <a:hlinkClick xmlns:r="http://schemas.openxmlformats.org/officeDocument/2006/relationships" r:id="rId6"/>
          <a:extLst>
            <a:ext uri="{FF2B5EF4-FFF2-40B4-BE49-F238E27FC236}">
              <a16:creationId xmlns:a16="http://schemas.microsoft.com/office/drawing/2014/main" id="{00000000-0008-0000-0200-00002E000000}"/>
            </a:ext>
          </a:extLst>
        </xdr:cNvPr>
        <xdr:cNvSpPr txBox="1">
          <a:spLocks noChangeArrowheads="1"/>
        </xdr:cNvSpPr>
      </xdr:nvSpPr>
      <xdr:spPr bwMode="auto">
        <a:xfrm>
          <a:off x="12258335" y="28139682"/>
          <a:ext cx="3937566"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1036407</xdr:colOff>
      <xdr:row>67</xdr:row>
      <xdr:rowOff>146963</xdr:rowOff>
    </xdr:from>
    <xdr:to>
      <xdr:col>8</xdr:col>
      <xdr:colOff>326571</xdr:colOff>
      <xdr:row>71</xdr:row>
      <xdr:rowOff>78928</xdr:rowOff>
    </xdr:to>
    <xdr:sp macro="" textlink="">
      <xdr:nvSpPr>
        <xdr:cNvPr id="47" name="Zone de texte 2">
          <a:hlinkClick xmlns:r="http://schemas.openxmlformats.org/officeDocument/2006/relationships" r:id="rId7"/>
          <a:extLst>
            <a:ext uri="{FF2B5EF4-FFF2-40B4-BE49-F238E27FC236}">
              <a16:creationId xmlns:a16="http://schemas.microsoft.com/office/drawing/2014/main" id="{00000000-0008-0000-0200-00002F000000}"/>
            </a:ext>
          </a:extLst>
        </xdr:cNvPr>
        <xdr:cNvSpPr txBox="1">
          <a:spLocks noChangeArrowheads="1"/>
        </xdr:cNvSpPr>
      </xdr:nvSpPr>
      <xdr:spPr bwMode="auto">
        <a:xfrm>
          <a:off x="7146014" y="25660356"/>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81</xdr:row>
      <xdr:rowOff>135223</xdr:rowOff>
    </xdr:from>
    <xdr:to>
      <xdr:col>3</xdr:col>
      <xdr:colOff>4198884</xdr:colOff>
      <xdr:row>83</xdr:row>
      <xdr:rowOff>53414</xdr:rowOff>
    </xdr:to>
    <xdr:sp macro="" textlink="">
      <xdr:nvSpPr>
        <xdr:cNvPr id="57" name="Zone de texte 2">
          <a:hlinkClick xmlns:r="http://schemas.openxmlformats.org/officeDocument/2006/relationships" r:id="rId8"/>
          <a:extLst>
            <a:ext uri="{FF2B5EF4-FFF2-40B4-BE49-F238E27FC236}">
              <a16:creationId xmlns:a16="http://schemas.microsoft.com/office/drawing/2014/main" id="{00000000-0008-0000-0200-000039000000}"/>
            </a:ext>
          </a:extLst>
        </xdr:cNvPr>
        <xdr:cNvSpPr txBox="1">
          <a:spLocks noChangeArrowheads="1"/>
        </xdr:cNvSpPr>
      </xdr:nvSpPr>
      <xdr:spPr bwMode="auto">
        <a:xfrm>
          <a:off x="1372054" y="28315616"/>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84</xdr:row>
      <xdr:rowOff>30423</xdr:rowOff>
    </xdr:from>
    <xdr:to>
      <xdr:col>3</xdr:col>
      <xdr:colOff>3786187</xdr:colOff>
      <xdr:row>86</xdr:row>
      <xdr:rowOff>26200</xdr:rowOff>
    </xdr:to>
    <xdr:sp macro="" textlink="">
      <xdr:nvSpPr>
        <xdr:cNvPr id="58" name="Text Box 19">
          <a:hlinkClick xmlns:r="http://schemas.openxmlformats.org/officeDocument/2006/relationships" r:id="rId9"/>
          <a:extLst>
            <a:ext uri="{FF2B5EF4-FFF2-40B4-BE49-F238E27FC236}">
              <a16:creationId xmlns:a16="http://schemas.microsoft.com/office/drawing/2014/main" id="{00000000-0008-0000-0200-00003A000000}"/>
            </a:ext>
          </a:extLst>
        </xdr:cNvPr>
        <xdr:cNvSpPr txBox="1">
          <a:spLocks noChangeArrowheads="1"/>
        </xdr:cNvSpPr>
      </xdr:nvSpPr>
      <xdr:spPr bwMode="auto">
        <a:xfrm>
          <a:off x="1333500" y="28782316"/>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746693</xdr:colOff>
      <xdr:row>83</xdr:row>
      <xdr:rowOff>158371</xdr:rowOff>
    </xdr:from>
    <xdr:to>
      <xdr:col>11</xdr:col>
      <xdr:colOff>1323295</xdr:colOff>
      <xdr:row>86</xdr:row>
      <xdr:rowOff>1</xdr:rowOff>
    </xdr:to>
    <xdr:sp macro="" textlink="">
      <xdr:nvSpPr>
        <xdr:cNvPr id="59" name="Text Box 18">
          <a:hlinkClick xmlns:r="http://schemas.openxmlformats.org/officeDocument/2006/relationships" r:id="rId10"/>
          <a:extLst>
            <a:ext uri="{FF2B5EF4-FFF2-40B4-BE49-F238E27FC236}">
              <a16:creationId xmlns:a16="http://schemas.microsoft.com/office/drawing/2014/main" id="{00000000-0008-0000-0200-00003B000000}"/>
            </a:ext>
          </a:extLst>
        </xdr:cNvPr>
        <xdr:cNvSpPr txBox="1">
          <a:spLocks noChangeArrowheads="1"/>
        </xdr:cNvSpPr>
      </xdr:nvSpPr>
      <xdr:spPr bwMode="auto">
        <a:xfrm>
          <a:off x="12285550" y="28719764"/>
          <a:ext cx="3706245"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97</xdr:row>
      <xdr:rowOff>124490</xdr:rowOff>
    </xdr:from>
    <xdr:to>
      <xdr:col>4</xdr:col>
      <xdr:colOff>1626053</xdr:colOff>
      <xdr:row>99</xdr:row>
      <xdr:rowOff>121451</xdr:rowOff>
    </xdr:to>
    <xdr:sp macro="" textlink="">
      <xdr:nvSpPr>
        <xdr:cNvPr id="60" name="Zone de texte 2">
          <a:hlinkClick xmlns:r="http://schemas.openxmlformats.org/officeDocument/2006/relationships" r:id="rId11"/>
          <a:extLst>
            <a:ext uri="{FF2B5EF4-FFF2-40B4-BE49-F238E27FC236}">
              <a16:creationId xmlns:a16="http://schemas.microsoft.com/office/drawing/2014/main" id="{00000000-0008-0000-0200-00003C000000}"/>
            </a:ext>
          </a:extLst>
        </xdr:cNvPr>
        <xdr:cNvSpPr txBox="1">
          <a:spLocks noChangeArrowheads="1"/>
        </xdr:cNvSpPr>
      </xdr:nvSpPr>
      <xdr:spPr bwMode="auto">
        <a:xfrm>
          <a:off x="5024437" y="31352883"/>
          <a:ext cx="2711223"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4</xdr:col>
      <xdr:colOff>1624240</xdr:colOff>
      <xdr:row>97</xdr:row>
      <xdr:rowOff>110884</xdr:rowOff>
    </xdr:from>
    <xdr:to>
      <xdr:col>8</xdr:col>
      <xdr:colOff>1095374</xdr:colOff>
      <xdr:row>99</xdr:row>
      <xdr:rowOff>121451</xdr:rowOff>
    </xdr:to>
    <xdr:sp macro="" textlink="">
      <xdr:nvSpPr>
        <xdr:cNvPr id="64" name="Zone de texte 2">
          <a:hlinkClick xmlns:r="http://schemas.openxmlformats.org/officeDocument/2006/relationships" r:id="rId12"/>
          <a:extLst>
            <a:ext uri="{FF2B5EF4-FFF2-40B4-BE49-F238E27FC236}">
              <a16:creationId xmlns:a16="http://schemas.microsoft.com/office/drawing/2014/main" id="{00000000-0008-0000-0200-000040000000}"/>
            </a:ext>
          </a:extLst>
        </xdr:cNvPr>
        <xdr:cNvSpPr txBox="1">
          <a:spLocks noChangeArrowheads="1"/>
        </xdr:cNvSpPr>
      </xdr:nvSpPr>
      <xdr:spPr bwMode="auto">
        <a:xfrm>
          <a:off x="7733847" y="31339277"/>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8</xdr:col>
      <xdr:colOff>283928</xdr:colOff>
      <xdr:row>67</xdr:row>
      <xdr:rowOff>136078</xdr:rowOff>
    </xdr:from>
    <xdr:to>
      <xdr:col>9</xdr:col>
      <xdr:colOff>1171231</xdr:colOff>
      <xdr:row>71</xdr:row>
      <xdr:rowOff>68042</xdr:rowOff>
    </xdr:to>
    <xdr:sp macro="" textlink="">
      <xdr:nvSpPr>
        <xdr:cNvPr id="65" name="Zone de texte 2">
          <a:hlinkClick xmlns:r="http://schemas.openxmlformats.org/officeDocument/2006/relationships" r:id="rId13"/>
          <a:extLst>
            <a:ext uri="{FF2B5EF4-FFF2-40B4-BE49-F238E27FC236}">
              <a16:creationId xmlns:a16="http://schemas.microsoft.com/office/drawing/2014/main" id="{00000000-0008-0000-0200-000041000000}"/>
            </a:ext>
          </a:extLst>
        </xdr:cNvPr>
        <xdr:cNvSpPr txBox="1">
          <a:spLocks noChangeArrowheads="1"/>
        </xdr:cNvSpPr>
      </xdr:nvSpPr>
      <xdr:spPr bwMode="auto">
        <a:xfrm>
          <a:off x="9904178" y="25649471"/>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1327600</xdr:colOff>
      <xdr:row>97</xdr:row>
      <xdr:rowOff>99999</xdr:rowOff>
    </xdr:from>
    <xdr:to>
      <xdr:col>10</xdr:col>
      <xdr:colOff>1074964</xdr:colOff>
      <xdr:row>99</xdr:row>
      <xdr:rowOff>110566</xdr:rowOff>
    </xdr:to>
    <xdr:sp macro="" textlink="">
      <xdr:nvSpPr>
        <xdr:cNvPr id="66" name="Zone de texte 2">
          <a:hlinkClick xmlns:r="http://schemas.openxmlformats.org/officeDocument/2006/relationships" r:id="rId14"/>
          <a:extLst>
            <a:ext uri="{FF2B5EF4-FFF2-40B4-BE49-F238E27FC236}">
              <a16:creationId xmlns:a16="http://schemas.microsoft.com/office/drawing/2014/main" id="{00000000-0008-0000-0200-000042000000}"/>
            </a:ext>
          </a:extLst>
        </xdr:cNvPr>
        <xdr:cNvSpPr txBox="1">
          <a:spLocks noChangeArrowheads="1"/>
        </xdr:cNvSpPr>
      </xdr:nvSpPr>
      <xdr:spPr bwMode="auto">
        <a:xfrm>
          <a:off x="10947850" y="31668570"/>
          <a:ext cx="3230793"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3769178</xdr:colOff>
      <xdr:row>71</xdr:row>
      <xdr:rowOff>1</xdr:rowOff>
    </xdr:from>
    <xdr:to>
      <xdr:col>9</xdr:col>
      <xdr:colOff>780142</xdr:colOff>
      <xdr:row>96</xdr:row>
      <xdr:rowOff>122465</xdr:rowOff>
    </xdr:to>
    <xdr:graphicFrame macro="">
      <xdr:nvGraphicFramePr>
        <xdr:cNvPr id="39" name="Diagramme 38">
          <a:extLst>
            <a:ext uri="{FF2B5EF4-FFF2-40B4-BE49-F238E27FC236}">
              <a16:creationId xmlns:a16="http://schemas.microsoft.com/office/drawing/2014/main" id="{00000000-0008-0000-0200-00002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 r:lo="rId16" r:qs="rId17" r:cs="rId18"/>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8</xdr:col>
      <xdr:colOff>421821</xdr:colOff>
      <xdr:row>11</xdr:row>
      <xdr:rowOff>231322</xdr:rowOff>
    </xdr:from>
    <xdr:to>
      <xdr:col>9</xdr:col>
      <xdr:colOff>908276</xdr:colOff>
      <xdr:row>12</xdr:row>
      <xdr:rowOff>424624</xdr:rowOff>
    </xdr:to>
    <xdr:sp macro="" textlink="">
      <xdr:nvSpPr>
        <xdr:cNvPr id="34" name="ZoneTexte 33">
          <a:extLst>
            <a:ext uri="{FF2B5EF4-FFF2-40B4-BE49-F238E27FC236}">
              <a16:creationId xmlns:a16="http://schemas.microsoft.com/office/drawing/2014/main" id="{00000000-0008-0000-0300-000022000000}"/>
            </a:ext>
          </a:extLst>
        </xdr:cNvPr>
        <xdr:cNvSpPr txBox="1"/>
      </xdr:nvSpPr>
      <xdr:spPr>
        <a:xfrm>
          <a:off x="9769928" y="2204358"/>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xdr:from>
      <xdr:col>3</xdr:col>
      <xdr:colOff>2761790</xdr:colOff>
      <xdr:row>24</xdr:row>
      <xdr:rowOff>88322</xdr:rowOff>
    </xdr:from>
    <xdr:to>
      <xdr:col>6</xdr:col>
      <xdr:colOff>137584</xdr:colOff>
      <xdr:row>29</xdr:row>
      <xdr:rowOff>10221</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4095290" y="5697489"/>
          <a:ext cx="4583044" cy="1170732"/>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669614</xdr:colOff>
      <xdr:row>25</xdr:row>
      <xdr:rowOff>104653</xdr:rowOff>
    </xdr:from>
    <xdr:to>
      <xdr:col>5</xdr:col>
      <xdr:colOff>172182</xdr:colOff>
      <xdr:row>25</xdr:row>
      <xdr:rowOff>104653</xdr:rowOff>
    </xdr:to>
    <xdr:cxnSp macro="">
      <xdr:nvCxnSpPr>
        <xdr:cNvPr id="3" name="Connecteur droit 2">
          <a:extLst>
            <a:ext uri="{FF2B5EF4-FFF2-40B4-BE49-F238E27FC236}">
              <a16:creationId xmlns:a16="http://schemas.microsoft.com/office/drawing/2014/main" id="{00000000-0008-0000-0300-000003000000}"/>
            </a:ext>
          </a:extLst>
        </xdr:cNvPr>
        <xdr:cNvCxnSpPr/>
      </xdr:nvCxnSpPr>
      <xdr:spPr>
        <a:xfrm>
          <a:off x="6786781" y="5978403"/>
          <a:ext cx="1492234" cy="0"/>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635719</xdr:colOff>
      <xdr:row>23</xdr:row>
      <xdr:rowOff>253296</xdr:rowOff>
    </xdr:from>
    <xdr:to>
      <xdr:col>5</xdr:col>
      <xdr:colOff>211667</xdr:colOff>
      <xdr:row>25</xdr:row>
      <xdr:rowOff>221113</xdr:rowOff>
    </xdr:to>
    <xdr:graphicFrame macro="">
      <xdr:nvGraphicFramePr>
        <xdr:cNvPr id="4" name="Graphique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0</xdr:row>
      <xdr:rowOff>68036</xdr:rowOff>
    </xdr:from>
    <xdr:to>
      <xdr:col>4</xdr:col>
      <xdr:colOff>1127125</xdr:colOff>
      <xdr:row>9</xdr:row>
      <xdr:rowOff>13606</xdr:rowOff>
    </xdr:to>
    <xdr:grpSp>
      <xdr:nvGrpSpPr>
        <xdr:cNvPr id="5" name="Groupe 4">
          <a:extLst>
            <a:ext uri="{FF2B5EF4-FFF2-40B4-BE49-F238E27FC236}">
              <a16:creationId xmlns:a16="http://schemas.microsoft.com/office/drawing/2014/main" id="{00000000-0008-0000-0300-000005000000}"/>
            </a:ext>
          </a:extLst>
        </xdr:cNvPr>
        <xdr:cNvGrpSpPr>
          <a:grpSpLocks/>
        </xdr:cNvGrpSpPr>
      </xdr:nvGrpSpPr>
      <xdr:grpSpPr bwMode="auto">
        <a:xfrm>
          <a:off x="3323432" y="68036"/>
          <a:ext cx="4208122" cy="1578427"/>
          <a:chOff x="3543110" y="71890"/>
          <a:chExt cx="1734251" cy="1640144"/>
        </a:xfrm>
        <a:solidFill>
          <a:schemeClr val="accent5">
            <a:lumMod val="60000"/>
            <a:lumOff val="40000"/>
          </a:schemeClr>
        </a:solidFill>
      </xdr:grpSpPr>
      <xdr:sp macro="" textlink="">
        <xdr:nvSpPr>
          <xdr:cNvPr id="6" name="Ellipse 5">
            <a:extLst>
              <a:ext uri="{FF2B5EF4-FFF2-40B4-BE49-F238E27FC236}">
                <a16:creationId xmlns:a16="http://schemas.microsoft.com/office/drawing/2014/main" id="{00000000-0008-0000-0300-000006000000}"/>
              </a:ext>
            </a:extLst>
          </xdr:cNvPr>
          <xdr:cNvSpPr/>
        </xdr:nvSpPr>
        <xdr:spPr>
          <a:xfrm>
            <a:off x="3543110" y="71890"/>
            <a:ext cx="1734251" cy="1640144"/>
          </a:xfrm>
          <a:prstGeom prst="ellipse">
            <a:avLst/>
          </a:prstGeom>
          <a:grp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300-000007000000}"/>
              </a:ext>
            </a:extLst>
          </xdr:cNvPr>
          <xdr:cNvSpPr/>
        </xdr:nvSpPr>
        <xdr:spPr>
          <a:xfrm>
            <a:off x="3939560" y="367654"/>
            <a:ext cx="1095635" cy="1063456"/>
          </a:xfrm>
          <a:prstGeom prst="rect">
            <a:avLst/>
          </a:prstGeom>
          <a:solidFill>
            <a:schemeClr val="accent5">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800" b="1" kern="1200">
                <a:solidFill>
                  <a:schemeClr val="bg1"/>
                </a:solidFill>
                <a:effectLst/>
                <a:latin typeface="Gisha" panose="020B0502040204020203" pitchFamily="34" charset="-79"/>
                <a:ea typeface="+mn-ea"/>
                <a:cs typeface="Gisha" panose="020B0502040204020203" pitchFamily="34" charset="-79"/>
              </a:rPr>
              <a:t>1c / Participation à des programmes de recherche avec des partenaires externes</a:t>
            </a:r>
            <a:endParaRPr lang="fr-FR" sz="1600">
              <a:solidFill>
                <a:schemeClr val="bg1"/>
              </a:solidFill>
              <a:effectLst/>
              <a:latin typeface="Gisha" panose="020B0502040204020203" pitchFamily="34" charset="-79"/>
              <a:cs typeface="Gisha" panose="020B0502040204020203" pitchFamily="34" charset="-79"/>
            </a:endParaRPr>
          </a:p>
        </xdr:txBody>
      </xdr:sp>
    </xdr:grpSp>
    <xdr:clientData/>
  </xdr:twoCellAnchor>
  <xdr:twoCellAnchor>
    <xdr:from>
      <xdr:col>4</xdr:col>
      <xdr:colOff>1302283</xdr:colOff>
      <xdr:row>70</xdr:row>
      <xdr:rowOff>165686</xdr:rowOff>
    </xdr:from>
    <xdr:to>
      <xdr:col>7</xdr:col>
      <xdr:colOff>393727</xdr:colOff>
      <xdr:row>72</xdr:row>
      <xdr:rowOff>31216</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7411890" y="15119936"/>
          <a:ext cx="1921730" cy="31456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201427</xdr:colOff>
      <xdr:row>20</xdr:row>
      <xdr:rowOff>83344</xdr:rowOff>
    </xdr:from>
    <xdr:to>
      <xdr:col>3</xdr:col>
      <xdr:colOff>255103</xdr:colOff>
      <xdr:row>22</xdr:row>
      <xdr:rowOff>94139</xdr:rowOff>
    </xdr:to>
    <xdr:pic>
      <xdr:nvPicPr>
        <xdr:cNvPr id="10" name="Image 9">
          <a:extLst>
            <a:ext uri="{FF2B5EF4-FFF2-40B4-BE49-F238E27FC236}">
              <a16:creationId xmlns:a16="http://schemas.microsoft.com/office/drawing/2014/main" id="{00000000-0008-0000-03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30127" y="937021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2943915</xdr:colOff>
      <xdr:row>25</xdr:row>
      <xdr:rowOff>62553</xdr:rowOff>
    </xdr:from>
    <xdr:to>
      <xdr:col>3</xdr:col>
      <xdr:colOff>4550713</xdr:colOff>
      <xdr:row>27</xdr:row>
      <xdr:rowOff>123505</xdr:rowOff>
    </xdr:to>
    <xdr:sp macro="" textlink="">
      <xdr:nvSpPr>
        <xdr:cNvPr id="11" name="ZoneTexte 10">
          <a:extLst>
            <a:ext uri="{FF2B5EF4-FFF2-40B4-BE49-F238E27FC236}">
              <a16:creationId xmlns:a16="http://schemas.microsoft.com/office/drawing/2014/main" id="{00000000-0008-0000-0300-00000B000000}"/>
            </a:ext>
          </a:extLst>
        </xdr:cNvPr>
        <xdr:cNvSpPr txBox="1"/>
      </xdr:nvSpPr>
      <xdr:spPr>
        <a:xfrm>
          <a:off x="4277415" y="5936303"/>
          <a:ext cx="1606798" cy="653619"/>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4662318</xdr:colOff>
      <xdr:row>25</xdr:row>
      <xdr:rowOff>200722</xdr:rowOff>
    </xdr:from>
    <xdr:to>
      <xdr:col>4</xdr:col>
      <xdr:colOff>310522</xdr:colOff>
      <xdr:row>27</xdr:row>
      <xdr:rowOff>116062</xdr:rowOff>
    </xdr:to>
    <xdr:sp macro="" textlink="">
      <xdr:nvSpPr>
        <xdr:cNvPr id="12" name="Ellipse 11">
          <a:extLst>
            <a:ext uri="{FF2B5EF4-FFF2-40B4-BE49-F238E27FC236}">
              <a16:creationId xmlns:a16="http://schemas.microsoft.com/office/drawing/2014/main" id="{00000000-0008-0000-0300-00000C000000}"/>
            </a:ext>
          </a:extLst>
        </xdr:cNvPr>
        <xdr:cNvSpPr/>
      </xdr:nvSpPr>
      <xdr:spPr>
        <a:xfrm>
          <a:off x="5995818" y="6095639"/>
          <a:ext cx="431871" cy="508006"/>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654273</xdr:colOff>
      <xdr:row>25</xdr:row>
      <xdr:rowOff>278379</xdr:rowOff>
    </xdr:from>
    <xdr:to>
      <xdr:col>5</xdr:col>
      <xdr:colOff>293685</xdr:colOff>
      <xdr:row>27</xdr:row>
      <xdr:rowOff>159208</xdr:rowOff>
    </xdr:to>
    <xdr:pic>
      <xdr:nvPicPr>
        <xdr:cNvPr id="13" name="Image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4"/>
        <a:stretch>
          <a:fillRect/>
        </a:stretch>
      </xdr:blipFill>
      <xdr:spPr>
        <a:xfrm>
          <a:off x="6771440" y="6173296"/>
          <a:ext cx="1629078" cy="479844"/>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300-00000F000000}"/>
            </a:ext>
          </a:extLst>
        </xdr:cNvPr>
        <xdr:cNvGrpSpPr/>
      </xdr:nvGrpSpPr>
      <xdr:grpSpPr>
        <a:xfrm>
          <a:off x="281214" y="422388"/>
          <a:ext cx="1627755" cy="1110132"/>
          <a:chOff x="2576522" y="20901"/>
          <a:chExt cx="2044595" cy="1224091"/>
        </a:xfrm>
      </xdr:grpSpPr>
      <xdr:sp macro="" textlink="">
        <xdr:nvSpPr>
          <xdr:cNvPr id="16" name="Ellipse 15">
            <a:extLst>
              <a:ext uri="{FF2B5EF4-FFF2-40B4-BE49-F238E27FC236}">
                <a16:creationId xmlns:a16="http://schemas.microsoft.com/office/drawing/2014/main" id="{00000000-0008-0000-0300-000010000000}"/>
              </a:ext>
            </a:extLst>
          </xdr:cNvPr>
          <xdr:cNvSpPr/>
        </xdr:nvSpPr>
        <xdr:spPr>
          <a:xfrm>
            <a:off x="2576522" y="20901"/>
            <a:ext cx="2044595" cy="1224091"/>
          </a:xfrm>
          <a:prstGeom prst="ellipse">
            <a:avLst/>
          </a:prstGeom>
          <a:solidFill>
            <a:schemeClr val="accent5">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300-000011000000}"/>
              </a:ext>
            </a:extLst>
          </xdr:cNvPr>
          <xdr:cNvSpPr/>
        </xdr:nvSpPr>
        <xdr:spPr>
          <a:xfrm>
            <a:off x="2875945" y="275371"/>
            <a:ext cx="1472215" cy="790357"/>
          </a:xfrm>
          <a:prstGeom prst="rect">
            <a:avLst/>
          </a:prstGeom>
          <a:solidFill>
            <a:schemeClr val="accent5">
              <a:lumMod val="75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Axe 1 </a:t>
            </a:r>
          </a:p>
          <a:p>
            <a:pPr lvl="0" algn="ctr" defTabSz="711200">
              <a:lnSpc>
                <a:spcPct val="90000"/>
              </a:lnSpc>
              <a:spcBef>
                <a:spcPct val="0"/>
              </a:spcBef>
              <a:spcAft>
                <a:spcPct val="35000"/>
              </a:spcAft>
            </a:pPr>
            <a:r>
              <a:rPr lang="fr-FR" sz="1200" b="1" kern="1200">
                <a:solidFill>
                  <a:schemeClr val="bg1"/>
                </a:solidFill>
                <a:latin typeface="Gisha" panose="020B0502040204020203" pitchFamily="34" charset="-79"/>
                <a:cs typeface="Gisha" panose="020B0502040204020203" pitchFamily="34" charset="-79"/>
              </a:rPr>
              <a:t>Stratégies d'innovation et de marché</a:t>
            </a:r>
          </a:p>
        </xdr:txBody>
      </xdr:sp>
    </xdr:grpSp>
    <xdr:clientData/>
  </xdr:twoCellAnchor>
  <xdr:twoCellAnchor>
    <xdr:from>
      <xdr:col>3</xdr:col>
      <xdr:colOff>809156</xdr:colOff>
      <xdr:row>4</xdr:row>
      <xdr:rowOff>27217</xdr:rowOff>
    </xdr:from>
    <xdr:to>
      <xdr:col>3</xdr:col>
      <xdr:colOff>1782535</xdr:colOff>
      <xdr:row>6</xdr:row>
      <xdr:rowOff>105788</xdr:rowOff>
    </xdr:to>
    <xdr:grpSp>
      <xdr:nvGrpSpPr>
        <xdr:cNvPr id="18" name="Groupe 17">
          <a:extLst>
            <a:ext uri="{FF2B5EF4-FFF2-40B4-BE49-F238E27FC236}">
              <a16:creationId xmlns:a16="http://schemas.microsoft.com/office/drawing/2014/main" id="{00000000-0008-0000-0300-000012000000}"/>
            </a:ext>
          </a:extLst>
        </xdr:cNvPr>
        <xdr:cNvGrpSpPr/>
      </xdr:nvGrpSpPr>
      <xdr:grpSpPr>
        <a:xfrm rot="5400000">
          <a:off x="2472132" y="486955"/>
          <a:ext cx="441428" cy="973379"/>
          <a:chOff x="3379471" y="1297546"/>
          <a:chExt cx="438696" cy="344380"/>
        </a:xfrm>
        <a:solidFill>
          <a:schemeClr val="accent5">
            <a:lumMod val="60000"/>
            <a:lumOff val="40000"/>
          </a:schemeClr>
        </a:solidFill>
      </xdr:grpSpPr>
      <xdr:sp macro="" textlink="">
        <xdr:nvSpPr>
          <xdr:cNvPr id="19" name="Flèche droite 18">
            <a:extLst>
              <a:ext uri="{FF2B5EF4-FFF2-40B4-BE49-F238E27FC236}">
                <a16:creationId xmlns:a16="http://schemas.microsoft.com/office/drawing/2014/main" id="{00000000-0008-0000-0300-000013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300-000014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8</xdr:col>
      <xdr:colOff>257254</xdr:colOff>
      <xdr:row>11</xdr:row>
      <xdr:rowOff>55827</xdr:rowOff>
    </xdr:from>
    <xdr:to>
      <xdr:col>8</xdr:col>
      <xdr:colOff>620228</xdr:colOff>
      <xdr:row>12</xdr:row>
      <xdr:rowOff>106877</xdr:rowOff>
    </xdr:to>
    <xdr:pic>
      <xdr:nvPicPr>
        <xdr:cNvPr id="22" name="Image 21">
          <a:extLst>
            <a:ext uri="{FF2B5EF4-FFF2-40B4-BE49-F238E27FC236}">
              <a16:creationId xmlns:a16="http://schemas.microsoft.com/office/drawing/2014/main" id="{00000000-0008-0000-0300-00001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605361" y="2028863"/>
          <a:ext cx="362974" cy="391228"/>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178593</xdr:colOff>
      <xdr:row>30</xdr:row>
      <xdr:rowOff>71438</xdr:rowOff>
    </xdr:from>
    <xdr:to>
      <xdr:col>3</xdr:col>
      <xdr:colOff>238619</xdr:colOff>
      <xdr:row>32</xdr:row>
      <xdr:rowOff>88583</xdr:rowOff>
    </xdr:to>
    <xdr:pic>
      <xdr:nvPicPr>
        <xdr:cNvPr id="23" name="Image 22">
          <a:extLst>
            <a:ext uri="{FF2B5EF4-FFF2-40B4-BE49-F238E27FC236}">
              <a16:creationId xmlns:a16="http://schemas.microsoft.com/office/drawing/2014/main" id="{00000000-0008-0000-0300-000017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07293" y="11634788"/>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68</xdr:row>
      <xdr:rowOff>83344</xdr:rowOff>
    </xdr:from>
    <xdr:to>
      <xdr:col>3</xdr:col>
      <xdr:colOff>298150</xdr:colOff>
      <xdr:row>70</xdr:row>
      <xdr:rowOff>94139</xdr:rowOff>
    </xdr:to>
    <xdr:pic>
      <xdr:nvPicPr>
        <xdr:cNvPr id="33" name="Image 32">
          <a:extLst>
            <a:ext uri="{FF2B5EF4-FFF2-40B4-BE49-F238E27FC236}">
              <a16:creationId xmlns:a16="http://schemas.microsoft.com/office/drawing/2014/main" id="{00000000-0008-0000-0300-000021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66824" y="1906666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2938009</xdr:colOff>
      <xdr:row>35</xdr:row>
      <xdr:rowOff>122352</xdr:rowOff>
    </xdr:from>
    <xdr:to>
      <xdr:col>4</xdr:col>
      <xdr:colOff>1050430</xdr:colOff>
      <xdr:row>38</xdr:row>
      <xdr:rowOff>242207</xdr:rowOff>
    </xdr:to>
    <xdr:sp macro="" textlink="">
      <xdr:nvSpPr>
        <xdr:cNvPr id="36" name="Zone de texte 2">
          <a:hlinkClick xmlns:r="http://schemas.openxmlformats.org/officeDocument/2006/relationships" r:id="rId5"/>
          <a:extLst>
            <a:ext uri="{FF2B5EF4-FFF2-40B4-BE49-F238E27FC236}">
              <a16:creationId xmlns:a16="http://schemas.microsoft.com/office/drawing/2014/main" id="{00000000-0008-0000-0300-000024000000}"/>
            </a:ext>
          </a:extLst>
        </xdr:cNvPr>
        <xdr:cNvSpPr txBox="1">
          <a:spLocks noChangeArrowheads="1"/>
        </xdr:cNvSpPr>
      </xdr:nvSpPr>
      <xdr:spPr bwMode="auto">
        <a:xfrm>
          <a:off x="4271509" y="8300245"/>
          <a:ext cx="2888528"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1427049</xdr:colOff>
      <xdr:row>48</xdr:row>
      <xdr:rowOff>13711</xdr:rowOff>
    </xdr:from>
    <xdr:to>
      <xdr:col>11</xdr:col>
      <xdr:colOff>2234972</xdr:colOff>
      <xdr:row>50</xdr:row>
      <xdr:rowOff>54422</xdr:rowOff>
    </xdr:to>
    <xdr:sp macro="" textlink="">
      <xdr:nvSpPr>
        <xdr:cNvPr id="37" name="Zone de texte 2">
          <a:hlinkClick xmlns:r="http://schemas.openxmlformats.org/officeDocument/2006/relationships" r:id="rId6"/>
          <a:extLst>
            <a:ext uri="{FF2B5EF4-FFF2-40B4-BE49-F238E27FC236}">
              <a16:creationId xmlns:a16="http://schemas.microsoft.com/office/drawing/2014/main" id="{00000000-0008-0000-0300-000025000000}"/>
            </a:ext>
          </a:extLst>
        </xdr:cNvPr>
        <xdr:cNvSpPr txBox="1">
          <a:spLocks noChangeArrowheads="1"/>
        </xdr:cNvSpPr>
      </xdr:nvSpPr>
      <xdr:spPr bwMode="auto">
        <a:xfrm>
          <a:off x="12258335" y="10776961"/>
          <a:ext cx="3937566"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1036407</xdr:colOff>
      <xdr:row>35</xdr:row>
      <xdr:rowOff>119742</xdr:rowOff>
    </xdr:from>
    <xdr:to>
      <xdr:col>8</xdr:col>
      <xdr:colOff>598714</xdr:colOff>
      <xdr:row>38</xdr:row>
      <xdr:rowOff>242207</xdr:rowOff>
    </xdr:to>
    <xdr:sp macro="" textlink="">
      <xdr:nvSpPr>
        <xdr:cNvPr id="38" name="Zone de texte 2">
          <a:hlinkClick xmlns:r="http://schemas.openxmlformats.org/officeDocument/2006/relationships" r:id="rId7"/>
          <a:extLst>
            <a:ext uri="{FF2B5EF4-FFF2-40B4-BE49-F238E27FC236}">
              <a16:creationId xmlns:a16="http://schemas.microsoft.com/office/drawing/2014/main" id="{00000000-0008-0000-0300-000026000000}"/>
            </a:ext>
          </a:extLst>
        </xdr:cNvPr>
        <xdr:cNvSpPr txBox="1">
          <a:spLocks noChangeArrowheads="1"/>
        </xdr:cNvSpPr>
      </xdr:nvSpPr>
      <xdr:spPr bwMode="auto">
        <a:xfrm>
          <a:off x="7146014" y="8297635"/>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48</xdr:row>
      <xdr:rowOff>189645</xdr:rowOff>
    </xdr:from>
    <xdr:to>
      <xdr:col>3</xdr:col>
      <xdr:colOff>4198884</xdr:colOff>
      <xdr:row>50</xdr:row>
      <xdr:rowOff>107836</xdr:rowOff>
    </xdr:to>
    <xdr:sp macro="" textlink="">
      <xdr:nvSpPr>
        <xdr:cNvPr id="39" name="Zone de texte 2">
          <a:hlinkClick xmlns:r="http://schemas.openxmlformats.org/officeDocument/2006/relationships" r:id="rId8"/>
          <a:extLst>
            <a:ext uri="{FF2B5EF4-FFF2-40B4-BE49-F238E27FC236}">
              <a16:creationId xmlns:a16="http://schemas.microsoft.com/office/drawing/2014/main" id="{00000000-0008-0000-0300-000027000000}"/>
            </a:ext>
          </a:extLst>
        </xdr:cNvPr>
        <xdr:cNvSpPr txBox="1">
          <a:spLocks noChangeArrowheads="1"/>
        </xdr:cNvSpPr>
      </xdr:nvSpPr>
      <xdr:spPr bwMode="auto">
        <a:xfrm>
          <a:off x="1372054" y="10952895"/>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51</xdr:row>
      <xdr:rowOff>84845</xdr:rowOff>
    </xdr:from>
    <xdr:to>
      <xdr:col>3</xdr:col>
      <xdr:colOff>3786187</xdr:colOff>
      <xdr:row>53</xdr:row>
      <xdr:rowOff>80622</xdr:rowOff>
    </xdr:to>
    <xdr:sp macro="" textlink="">
      <xdr:nvSpPr>
        <xdr:cNvPr id="40" name="Text Box 19">
          <a:hlinkClick xmlns:r="http://schemas.openxmlformats.org/officeDocument/2006/relationships" r:id="rId9"/>
          <a:extLst>
            <a:ext uri="{FF2B5EF4-FFF2-40B4-BE49-F238E27FC236}">
              <a16:creationId xmlns:a16="http://schemas.microsoft.com/office/drawing/2014/main" id="{00000000-0008-0000-0300-000028000000}"/>
            </a:ext>
          </a:extLst>
        </xdr:cNvPr>
        <xdr:cNvSpPr txBox="1">
          <a:spLocks noChangeArrowheads="1"/>
        </xdr:cNvSpPr>
      </xdr:nvSpPr>
      <xdr:spPr bwMode="auto">
        <a:xfrm>
          <a:off x="1333500" y="11419595"/>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1454264</xdr:colOff>
      <xdr:row>51</xdr:row>
      <xdr:rowOff>22293</xdr:rowOff>
    </xdr:from>
    <xdr:to>
      <xdr:col>11</xdr:col>
      <xdr:colOff>2030866</xdr:colOff>
      <xdr:row>53</xdr:row>
      <xdr:rowOff>54423</xdr:rowOff>
    </xdr:to>
    <xdr:sp macro="" textlink="">
      <xdr:nvSpPr>
        <xdr:cNvPr id="41" name="Text Box 18">
          <a:hlinkClick xmlns:r="http://schemas.openxmlformats.org/officeDocument/2006/relationships" r:id="rId10"/>
          <a:extLst>
            <a:ext uri="{FF2B5EF4-FFF2-40B4-BE49-F238E27FC236}">
              <a16:creationId xmlns:a16="http://schemas.microsoft.com/office/drawing/2014/main" id="{00000000-0008-0000-0300-000029000000}"/>
            </a:ext>
          </a:extLst>
        </xdr:cNvPr>
        <xdr:cNvSpPr txBox="1">
          <a:spLocks noChangeArrowheads="1"/>
        </xdr:cNvSpPr>
      </xdr:nvSpPr>
      <xdr:spPr bwMode="auto">
        <a:xfrm>
          <a:off x="12285550" y="11357043"/>
          <a:ext cx="3706245"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64</xdr:row>
      <xdr:rowOff>178912</xdr:rowOff>
    </xdr:from>
    <xdr:to>
      <xdr:col>4</xdr:col>
      <xdr:colOff>1626053</xdr:colOff>
      <xdr:row>66</xdr:row>
      <xdr:rowOff>175873</xdr:rowOff>
    </xdr:to>
    <xdr:sp macro="" textlink="">
      <xdr:nvSpPr>
        <xdr:cNvPr id="42" name="Zone de texte 2">
          <a:hlinkClick xmlns:r="http://schemas.openxmlformats.org/officeDocument/2006/relationships" r:id="rId11"/>
          <a:extLst>
            <a:ext uri="{FF2B5EF4-FFF2-40B4-BE49-F238E27FC236}">
              <a16:creationId xmlns:a16="http://schemas.microsoft.com/office/drawing/2014/main" id="{00000000-0008-0000-0300-00002A000000}"/>
            </a:ext>
          </a:extLst>
        </xdr:cNvPr>
        <xdr:cNvSpPr txBox="1">
          <a:spLocks noChangeArrowheads="1"/>
        </xdr:cNvSpPr>
      </xdr:nvSpPr>
      <xdr:spPr bwMode="auto">
        <a:xfrm>
          <a:off x="5024437" y="13990162"/>
          <a:ext cx="2711223"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4</xdr:col>
      <xdr:colOff>1624240</xdr:colOff>
      <xdr:row>64</xdr:row>
      <xdr:rowOff>165306</xdr:rowOff>
    </xdr:from>
    <xdr:to>
      <xdr:col>8</xdr:col>
      <xdr:colOff>1367517</xdr:colOff>
      <xdr:row>66</xdr:row>
      <xdr:rowOff>175873</xdr:rowOff>
    </xdr:to>
    <xdr:sp macro="" textlink="">
      <xdr:nvSpPr>
        <xdr:cNvPr id="43" name="Zone de texte 2">
          <a:hlinkClick xmlns:r="http://schemas.openxmlformats.org/officeDocument/2006/relationships" r:id="rId12"/>
          <a:extLst>
            <a:ext uri="{FF2B5EF4-FFF2-40B4-BE49-F238E27FC236}">
              <a16:creationId xmlns:a16="http://schemas.microsoft.com/office/drawing/2014/main" id="{00000000-0008-0000-0300-00002B000000}"/>
            </a:ext>
          </a:extLst>
        </xdr:cNvPr>
        <xdr:cNvSpPr txBox="1">
          <a:spLocks noChangeArrowheads="1"/>
        </xdr:cNvSpPr>
      </xdr:nvSpPr>
      <xdr:spPr bwMode="auto">
        <a:xfrm>
          <a:off x="7733847" y="13976556"/>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8</xdr:col>
      <xdr:colOff>556071</xdr:colOff>
      <xdr:row>35</xdr:row>
      <xdr:rowOff>108857</xdr:rowOff>
    </xdr:from>
    <xdr:to>
      <xdr:col>10</xdr:col>
      <xdr:colOff>313981</xdr:colOff>
      <xdr:row>38</xdr:row>
      <xdr:rowOff>231321</xdr:rowOff>
    </xdr:to>
    <xdr:sp macro="" textlink="">
      <xdr:nvSpPr>
        <xdr:cNvPr id="44" name="Zone de texte 2">
          <a:hlinkClick xmlns:r="http://schemas.openxmlformats.org/officeDocument/2006/relationships" r:id="rId13"/>
          <a:extLst>
            <a:ext uri="{FF2B5EF4-FFF2-40B4-BE49-F238E27FC236}">
              <a16:creationId xmlns:a16="http://schemas.microsoft.com/office/drawing/2014/main" id="{00000000-0008-0000-0300-00002C000000}"/>
            </a:ext>
          </a:extLst>
        </xdr:cNvPr>
        <xdr:cNvSpPr txBox="1">
          <a:spLocks noChangeArrowheads="1"/>
        </xdr:cNvSpPr>
      </xdr:nvSpPr>
      <xdr:spPr bwMode="auto">
        <a:xfrm>
          <a:off x="9904178" y="8286750"/>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116564</xdr:colOff>
      <xdr:row>64</xdr:row>
      <xdr:rowOff>154421</xdr:rowOff>
    </xdr:from>
    <xdr:to>
      <xdr:col>11</xdr:col>
      <xdr:colOff>231321</xdr:colOff>
      <xdr:row>66</xdr:row>
      <xdr:rowOff>164988</xdr:rowOff>
    </xdr:to>
    <xdr:sp macro="" textlink="">
      <xdr:nvSpPr>
        <xdr:cNvPr id="45" name="Zone de texte 2">
          <a:hlinkClick xmlns:r="http://schemas.openxmlformats.org/officeDocument/2006/relationships" r:id="rId14"/>
          <a:extLst>
            <a:ext uri="{FF2B5EF4-FFF2-40B4-BE49-F238E27FC236}">
              <a16:creationId xmlns:a16="http://schemas.microsoft.com/office/drawing/2014/main" id="{00000000-0008-0000-0300-00002D000000}"/>
            </a:ext>
          </a:extLst>
        </xdr:cNvPr>
        <xdr:cNvSpPr txBox="1">
          <a:spLocks noChangeArrowheads="1"/>
        </xdr:cNvSpPr>
      </xdr:nvSpPr>
      <xdr:spPr bwMode="auto">
        <a:xfrm>
          <a:off x="10947850" y="14251421"/>
          <a:ext cx="3244400"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3728357</xdr:colOff>
      <xdr:row>38</xdr:row>
      <xdr:rowOff>136072</xdr:rowOff>
    </xdr:from>
    <xdr:to>
      <xdr:col>9</xdr:col>
      <xdr:colOff>1446892</xdr:colOff>
      <xdr:row>63</xdr:row>
      <xdr:rowOff>149679</xdr:rowOff>
    </xdr:to>
    <xdr:graphicFrame macro="">
      <xdr:nvGraphicFramePr>
        <xdr:cNvPr id="48" name="Diagramme 47">
          <a:extLst>
            <a:ext uri="{FF2B5EF4-FFF2-40B4-BE49-F238E27FC236}">
              <a16:creationId xmlns:a16="http://schemas.microsoft.com/office/drawing/2014/main" id="{00000000-0008-0000-0300-000030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 r:lo="rId16" r:qs="rId17" r:cs="rId1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163286</xdr:colOff>
      <xdr:row>12</xdr:row>
      <xdr:rowOff>1292679</xdr:rowOff>
    </xdr:from>
    <xdr:to>
      <xdr:col>10</xdr:col>
      <xdr:colOff>649741</xdr:colOff>
      <xdr:row>13</xdr:row>
      <xdr:rowOff>57230</xdr:rowOff>
    </xdr:to>
    <xdr:sp macro="" textlink="">
      <xdr:nvSpPr>
        <xdr:cNvPr id="36" name="ZoneTexte 35">
          <a:extLst>
            <a:ext uri="{FF2B5EF4-FFF2-40B4-BE49-F238E27FC236}">
              <a16:creationId xmlns:a16="http://schemas.microsoft.com/office/drawing/2014/main" id="{00000000-0008-0000-0400-000024000000}"/>
            </a:ext>
          </a:extLst>
        </xdr:cNvPr>
        <xdr:cNvSpPr txBox="1"/>
      </xdr:nvSpPr>
      <xdr:spPr>
        <a:xfrm>
          <a:off x="9919607" y="3878036"/>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xdr:from>
      <xdr:col>3</xdr:col>
      <xdr:colOff>2772372</xdr:colOff>
      <xdr:row>44</xdr:row>
      <xdr:rowOff>120073</xdr:rowOff>
    </xdr:from>
    <xdr:to>
      <xdr:col>6</xdr:col>
      <xdr:colOff>21166</xdr:colOff>
      <xdr:row>49</xdr:row>
      <xdr:rowOff>63138</xdr:rowOff>
    </xdr:to>
    <xdr:sp macro="" textlink="">
      <xdr:nvSpPr>
        <xdr:cNvPr id="2" name="Rectangle 1">
          <a:extLst>
            <a:ext uri="{FF2B5EF4-FFF2-40B4-BE49-F238E27FC236}">
              <a16:creationId xmlns:a16="http://schemas.microsoft.com/office/drawing/2014/main" id="{00000000-0008-0000-0400-000002000000}"/>
            </a:ext>
          </a:extLst>
        </xdr:cNvPr>
        <xdr:cNvSpPr/>
      </xdr:nvSpPr>
      <xdr:spPr>
        <a:xfrm>
          <a:off x="3978872" y="15793990"/>
          <a:ext cx="4339627" cy="120248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510864</xdr:colOff>
      <xdr:row>45</xdr:row>
      <xdr:rowOff>137584</xdr:rowOff>
    </xdr:from>
    <xdr:to>
      <xdr:col>4</xdr:col>
      <xdr:colOff>1936750</xdr:colOff>
      <xdr:row>45</xdr:row>
      <xdr:rowOff>146986</xdr:rowOff>
    </xdr:to>
    <xdr:cxnSp macro="">
      <xdr:nvCxnSpPr>
        <xdr:cNvPr id="3" name="Connecteur droit 2">
          <a:extLst>
            <a:ext uri="{FF2B5EF4-FFF2-40B4-BE49-F238E27FC236}">
              <a16:creationId xmlns:a16="http://schemas.microsoft.com/office/drawing/2014/main" id="{00000000-0008-0000-0400-000003000000}"/>
            </a:ext>
          </a:extLst>
        </xdr:cNvPr>
        <xdr:cNvCxnSpPr/>
      </xdr:nvCxnSpPr>
      <xdr:spPr>
        <a:xfrm flipV="1">
          <a:off x="6522197" y="16086667"/>
          <a:ext cx="1425886" cy="940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445218</xdr:colOff>
      <xdr:row>44</xdr:row>
      <xdr:rowOff>147463</xdr:rowOff>
    </xdr:from>
    <xdr:to>
      <xdr:col>4</xdr:col>
      <xdr:colOff>1886119</xdr:colOff>
      <xdr:row>46</xdr:row>
      <xdr:rowOff>115279</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1</xdr:row>
      <xdr:rowOff>43003</xdr:rowOff>
    </xdr:from>
    <xdr:to>
      <xdr:col>3</xdr:col>
      <xdr:colOff>4607719</xdr:colOff>
      <xdr:row>9</xdr:row>
      <xdr:rowOff>119062</xdr:rowOff>
    </xdr:to>
    <xdr:grpSp>
      <xdr:nvGrpSpPr>
        <xdr:cNvPr id="5" name="Groupe 4">
          <a:extLst>
            <a:ext uri="{FF2B5EF4-FFF2-40B4-BE49-F238E27FC236}">
              <a16:creationId xmlns:a16="http://schemas.microsoft.com/office/drawing/2014/main" id="{00000000-0008-0000-0400-000005000000}"/>
            </a:ext>
          </a:extLst>
        </xdr:cNvPr>
        <xdr:cNvGrpSpPr>
          <a:grpSpLocks/>
        </xdr:cNvGrpSpPr>
      </xdr:nvGrpSpPr>
      <xdr:grpSpPr bwMode="auto">
        <a:xfrm>
          <a:off x="3196432" y="224432"/>
          <a:ext cx="2681287" cy="1527487"/>
          <a:chOff x="3543110" y="4670"/>
          <a:chExt cx="1734251" cy="1734251"/>
        </a:xfrm>
        <a:solidFill>
          <a:schemeClr val="accent4"/>
        </a:solidFill>
      </xdr:grpSpPr>
      <xdr:sp macro="" textlink="">
        <xdr:nvSpPr>
          <xdr:cNvPr id="6" name="Ellipse 5">
            <a:extLst>
              <a:ext uri="{FF2B5EF4-FFF2-40B4-BE49-F238E27FC236}">
                <a16:creationId xmlns:a16="http://schemas.microsoft.com/office/drawing/2014/main" id="{00000000-0008-0000-0400-000006000000}"/>
              </a:ext>
            </a:extLst>
          </xdr:cNvPr>
          <xdr:cNvSpPr/>
        </xdr:nvSpPr>
        <xdr:spPr>
          <a:xfrm>
            <a:off x="3543110" y="4670"/>
            <a:ext cx="1734251" cy="1734251"/>
          </a:xfrm>
          <a:prstGeom prst="ellipse">
            <a:avLst/>
          </a:prstGeom>
          <a:solidFill>
            <a:schemeClr val="accent2">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400-000007000000}"/>
              </a:ext>
            </a:extLst>
          </xdr:cNvPr>
          <xdr:cNvSpPr/>
        </xdr:nvSpPr>
        <xdr:spPr>
          <a:xfrm>
            <a:off x="3806217" y="426730"/>
            <a:ext cx="1360029" cy="814436"/>
          </a:xfrm>
          <a:prstGeom prst="rect">
            <a:avLst/>
          </a:prstGeom>
          <a:solidFill>
            <a:schemeClr val="accent2">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800" b="1" kern="1200">
                <a:solidFill>
                  <a:schemeClr val="bg1"/>
                </a:solidFill>
                <a:effectLst/>
                <a:latin typeface="Gisha" panose="020B0502040204020203" pitchFamily="34" charset="-79"/>
                <a:ea typeface="+mn-ea"/>
                <a:cs typeface="Gisha" panose="020B0502040204020203" pitchFamily="34" charset="-79"/>
              </a:rPr>
              <a:t>2a / Emplois locaux et insertion</a:t>
            </a:r>
            <a:r>
              <a:rPr lang="fr-FR" sz="1800" b="1" kern="1200" baseline="0">
                <a:solidFill>
                  <a:schemeClr val="bg1"/>
                </a:solidFill>
                <a:effectLst/>
                <a:latin typeface="Gisha" panose="020B0502040204020203" pitchFamily="34" charset="-79"/>
                <a:ea typeface="+mn-ea"/>
                <a:cs typeface="Gisha" panose="020B0502040204020203" pitchFamily="34" charset="-79"/>
              </a:rPr>
              <a:t> professionnelle</a:t>
            </a:r>
            <a:endParaRPr lang="fr-FR" sz="1600">
              <a:solidFill>
                <a:schemeClr val="bg1"/>
              </a:solidFill>
              <a:effectLst/>
              <a:latin typeface="Gisha" panose="020B0502040204020203" pitchFamily="34" charset="-79"/>
              <a:cs typeface="Gisha" panose="020B0502040204020203" pitchFamily="34" charset="-79"/>
            </a:endParaRPr>
          </a:p>
        </xdr:txBody>
      </xdr:sp>
    </xdr:grpSp>
    <xdr:clientData/>
  </xdr:twoCellAnchor>
  <xdr:twoCellAnchor>
    <xdr:from>
      <xdr:col>4</xdr:col>
      <xdr:colOff>499462</xdr:colOff>
      <xdr:row>90</xdr:row>
      <xdr:rowOff>179293</xdr:rowOff>
    </xdr:from>
    <xdr:to>
      <xdr:col>6</xdr:col>
      <xdr:colOff>180095</xdr:colOff>
      <xdr:row>92</xdr:row>
      <xdr:rowOff>44823</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6513819" y="26305007"/>
          <a:ext cx="2252383" cy="328173"/>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40</xdr:row>
      <xdr:rowOff>115094</xdr:rowOff>
    </xdr:from>
    <xdr:to>
      <xdr:col>3</xdr:col>
      <xdr:colOff>141862</xdr:colOff>
      <xdr:row>42</xdr:row>
      <xdr:rowOff>69799</xdr:rowOff>
    </xdr:to>
    <xdr:pic>
      <xdr:nvPicPr>
        <xdr:cNvPr id="10" name="Image 9">
          <a:extLst>
            <a:ext uri="{FF2B5EF4-FFF2-40B4-BE49-F238E27FC236}">
              <a16:creationId xmlns:a16="http://schemas.microsoft.com/office/drawing/2014/main" id="{00000000-0008-0000-04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4594" y="9798844"/>
          <a:ext cx="366943"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2996832</xdr:colOff>
      <xdr:row>45</xdr:row>
      <xdr:rowOff>94304</xdr:rowOff>
    </xdr:from>
    <xdr:to>
      <xdr:col>3</xdr:col>
      <xdr:colOff>4624796</xdr:colOff>
      <xdr:row>47</xdr:row>
      <xdr:rowOff>165840</xdr:rowOff>
    </xdr:to>
    <xdr:sp macro="" textlink="">
      <xdr:nvSpPr>
        <xdr:cNvPr id="11" name="ZoneTexte 10">
          <a:extLst>
            <a:ext uri="{FF2B5EF4-FFF2-40B4-BE49-F238E27FC236}">
              <a16:creationId xmlns:a16="http://schemas.microsoft.com/office/drawing/2014/main" id="{00000000-0008-0000-0400-00000B000000}"/>
            </a:ext>
          </a:extLst>
        </xdr:cNvPr>
        <xdr:cNvSpPr txBox="1"/>
      </xdr:nvSpPr>
      <xdr:spPr>
        <a:xfrm>
          <a:off x="4203332" y="16043387"/>
          <a:ext cx="1627964" cy="664203"/>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4694069</xdr:colOff>
      <xdr:row>45</xdr:row>
      <xdr:rowOff>200722</xdr:rowOff>
    </xdr:from>
    <xdr:to>
      <xdr:col>4</xdr:col>
      <xdr:colOff>321107</xdr:colOff>
      <xdr:row>47</xdr:row>
      <xdr:rowOff>126646</xdr:rowOff>
    </xdr:to>
    <xdr:sp macro="" textlink="">
      <xdr:nvSpPr>
        <xdr:cNvPr id="12" name="Ellipse 11">
          <a:extLst>
            <a:ext uri="{FF2B5EF4-FFF2-40B4-BE49-F238E27FC236}">
              <a16:creationId xmlns:a16="http://schemas.microsoft.com/office/drawing/2014/main" id="{00000000-0008-0000-0400-00000C000000}"/>
            </a:ext>
          </a:extLst>
        </xdr:cNvPr>
        <xdr:cNvSpPr/>
      </xdr:nvSpPr>
      <xdr:spPr>
        <a:xfrm>
          <a:off x="5900569" y="16149805"/>
          <a:ext cx="431871" cy="518591"/>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495524</xdr:colOff>
      <xdr:row>45</xdr:row>
      <xdr:rowOff>278380</xdr:rowOff>
    </xdr:from>
    <xdr:to>
      <xdr:col>5</xdr:col>
      <xdr:colOff>134935</xdr:colOff>
      <xdr:row>47</xdr:row>
      <xdr:rowOff>162382</xdr:rowOff>
    </xdr:to>
    <xdr:pic>
      <xdr:nvPicPr>
        <xdr:cNvPr id="13" name="Image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4"/>
        <a:stretch>
          <a:fillRect/>
        </a:stretch>
      </xdr:blipFill>
      <xdr:spPr>
        <a:xfrm>
          <a:off x="6506857" y="16227463"/>
          <a:ext cx="1629078" cy="479844"/>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400-00000F000000}"/>
            </a:ext>
          </a:extLst>
        </xdr:cNvPr>
        <xdr:cNvGrpSpPr/>
      </xdr:nvGrpSpPr>
      <xdr:grpSpPr>
        <a:xfrm>
          <a:off x="281214" y="422388"/>
          <a:ext cx="1500755" cy="1110132"/>
          <a:chOff x="2576522" y="20901"/>
          <a:chExt cx="2044595" cy="1224091"/>
        </a:xfrm>
      </xdr:grpSpPr>
      <xdr:sp macro="" textlink="">
        <xdr:nvSpPr>
          <xdr:cNvPr id="16" name="Ellipse 15">
            <a:extLst>
              <a:ext uri="{FF2B5EF4-FFF2-40B4-BE49-F238E27FC236}">
                <a16:creationId xmlns:a16="http://schemas.microsoft.com/office/drawing/2014/main" id="{00000000-0008-0000-0400-000010000000}"/>
              </a:ext>
            </a:extLst>
          </xdr:cNvPr>
          <xdr:cNvSpPr/>
        </xdr:nvSpPr>
        <xdr:spPr>
          <a:xfrm>
            <a:off x="2576522" y="20901"/>
            <a:ext cx="2044595" cy="1224091"/>
          </a:xfrm>
          <a:prstGeom prst="ellipse">
            <a:avLst/>
          </a:prstGeom>
          <a:solidFill>
            <a:schemeClr val="accent2"/>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400-000011000000}"/>
              </a:ext>
            </a:extLst>
          </xdr:cNvPr>
          <xdr:cNvSpPr/>
        </xdr:nvSpPr>
        <xdr:spPr>
          <a:xfrm>
            <a:off x="2741716" y="343192"/>
            <a:ext cx="1733185" cy="587719"/>
          </a:xfrm>
          <a:prstGeom prst="rect">
            <a:avLst/>
          </a:prstGeom>
          <a:solidFill>
            <a:schemeClr val="accent2"/>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2 </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Ancrage social et économique de l'entreprise</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8" name="Groupe 17">
          <a:extLst>
            <a:ext uri="{FF2B5EF4-FFF2-40B4-BE49-F238E27FC236}">
              <a16:creationId xmlns:a16="http://schemas.microsoft.com/office/drawing/2014/main" id="{00000000-0008-0000-0400-000012000000}"/>
            </a:ext>
          </a:extLst>
        </xdr:cNvPr>
        <xdr:cNvGrpSpPr/>
      </xdr:nvGrpSpPr>
      <xdr:grpSpPr>
        <a:xfrm rot="5400000">
          <a:off x="2321319" y="638336"/>
          <a:ext cx="313861" cy="798185"/>
          <a:chOff x="3379471" y="1297546"/>
          <a:chExt cx="438696" cy="344380"/>
        </a:xfrm>
        <a:solidFill>
          <a:schemeClr val="accent2"/>
        </a:solidFill>
      </xdr:grpSpPr>
      <xdr:sp macro="" textlink="">
        <xdr:nvSpPr>
          <xdr:cNvPr id="19" name="Flèche droite 18">
            <a:extLst>
              <a:ext uri="{FF2B5EF4-FFF2-40B4-BE49-F238E27FC236}">
                <a16:creationId xmlns:a16="http://schemas.microsoft.com/office/drawing/2014/main" id="{00000000-0008-0000-0400-000013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400-000014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8</xdr:col>
      <xdr:colOff>871087</xdr:colOff>
      <xdr:row>12</xdr:row>
      <xdr:rowOff>1096018</xdr:rowOff>
    </xdr:from>
    <xdr:to>
      <xdr:col>9</xdr:col>
      <xdr:colOff>362974</xdr:colOff>
      <xdr:row>12</xdr:row>
      <xdr:rowOff>1478024</xdr:rowOff>
    </xdr:to>
    <xdr:pic>
      <xdr:nvPicPr>
        <xdr:cNvPr id="22" name="Image 21">
          <a:extLst>
            <a:ext uri="{FF2B5EF4-FFF2-40B4-BE49-F238E27FC236}">
              <a16:creationId xmlns:a16="http://schemas.microsoft.com/office/drawing/2014/main" id="{00000000-0008-0000-0400-00001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042301" y="3681375"/>
          <a:ext cx="362974" cy="385181"/>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178593</xdr:colOff>
      <xdr:row>50</xdr:row>
      <xdr:rowOff>71438</xdr:rowOff>
    </xdr:from>
    <xdr:to>
      <xdr:col>3</xdr:col>
      <xdr:colOff>235444</xdr:colOff>
      <xdr:row>52</xdr:row>
      <xdr:rowOff>85408</xdr:rowOff>
    </xdr:to>
    <xdr:pic>
      <xdr:nvPicPr>
        <xdr:cNvPr id="23" name="Image 22">
          <a:extLst>
            <a:ext uri="{FF2B5EF4-FFF2-40B4-BE49-F238E27FC236}">
              <a16:creationId xmlns:a16="http://schemas.microsoft.com/office/drawing/2014/main" id="{00000000-0008-0000-0400-000017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07293" y="7262813"/>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88</xdr:row>
      <xdr:rowOff>83344</xdr:rowOff>
    </xdr:from>
    <xdr:to>
      <xdr:col>3</xdr:col>
      <xdr:colOff>294975</xdr:colOff>
      <xdr:row>90</xdr:row>
      <xdr:rowOff>94139</xdr:rowOff>
    </xdr:to>
    <xdr:pic>
      <xdr:nvPicPr>
        <xdr:cNvPr id="33" name="Image 32">
          <a:extLst>
            <a:ext uri="{FF2B5EF4-FFF2-40B4-BE49-F238E27FC236}">
              <a16:creationId xmlns:a16="http://schemas.microsoft.com/office/drawing/2014/main" id="{00000000-0008-0000-0400-000021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66824" y="14694694"/>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75825</xdr:colOff>
      <xdr:row>24</xdr:row>
      <xdr:rowOff>8957</xdr:rowOff>
    </xdr:from>
    <xdr:to>
      <xdr:col>3</xdr:col>
      <xdr:colOff>131882</xdr:colOff>
      <xdr:row>25</xdr:row>
      <xdr:rowOff>200463</xdr:rowOff>
    </xdr:to>
    <xdr:pic>
      <xdr:nvPicPr>
        <xdr:cNvPr id="38" name="Image 37">
          <a:extLst>
            <a:ext uri="{FF2B5EF4-FFF2-40B4-BE49-F238E27FC236}">
              <a16:creationId xmlns:a16="http://schemas.microsoft.com/office/drawing/2014/main" id="{00000000-0008-0000-0400-000026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7504" y="7792243"/>
          <a:ext cx="355414" cy="385181"/>
        </a:xfrm>
        <a:prstGeom prst="ellipse">
          <a:avLst/>
        </a:prstGeom>
        <a:noFill/>
        <a:ln>
          <a:noFill/>
        </a:ln>
        <a:effectLst>
          <a:outerShdw blurRad="50800" dist="50800" sx="1000" sy="1000" algn="ctr" rotWithShape="0">
            <a:schemeClr val="accent6">
              <a:lumMod val="20000"/>
              <a:lumOff val="80000"/>
            </a:schemeClr>
          </a:outerShdw>
          <a:reflection endPos="0" dist="50800" dir="5400000" sy="-100000" algn="bl" rotWithShape="0"/>
        </a:effectLst>
        <a:extLst>
          <a:ext uri="{53640926-AAD7-44D8-BBD7-CCE9431645EC}">
            <a14:shadowObscured xmlns:a14="http://schemas.microsoft.com/office/drawing/2010/main"/>
          </a:ext>
        </a:extLst>
      </xdr:spPr>
    </xdr:pic>
    <xdr:clientData/>
  </xdr:twoCellAnchor>
  <xdr:twoCellAnchor editAs="oneCell">
    <xdr:from>
      <xdr:col>2</xdr:col>
      <xdr:colOff>96690</xdr:colOff>
      <xdr:row>33</xdr:row>
      <xdr:rowOff>38890</xdr:rowOff>
    </xdr:from>
    <xdr:to>
      <xdr:col>3</xdr:col>
      <xdr:colOff>152747</xdr:colOff>
      <xdr:row>34</xdr:row>
      <xdr:rowOff>212404</xdr:rowOff>
    </xdr:to>
    <xdr:pic>
      <xdr:nvPicPr>
        <xdr:cNvPr id="40" name="Image 39">
          <a:extLst>
            <a:ext uri="{FF2B5EF4-FFF2-40B4-BE49-F238E27FC236}">
              <a16:creationId xmlns:a16="http://schemas.microsoft.com/office/drawing/2014/main" id="{00000000-0008-0000-0400-000028000000}"/>
            </a:ext>
          </a:extLst>
        </xdr:cNvPr>
        <xdr:cNvPicPr/>
      </xdr:nvPicPr>
      <xdr:blipFill rotWithShape="1">
        <a:blip xmlns:r="http://schemas.openxmlformats.org/officeDocument/2006/relationships" r:embed="rId6"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08369" y="16503533"/>
          <a:ext cx="355414" cy="377621"/>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4</xdr:col>
      <xdr:colOff>1511982</xdr:colOff>
      <xdr:row>84</xdr:row>
      <xdr:rowOff>83670</xdr:rowOff>
    </xdr:from>
    <xdr:to>
      <xdr:col>9</xdr:col>
      <xdr:colOff>751795</xdr:colOff>
      <xdr:row>86</xdr:row>
      <xdr:rowOff>84712</xdr:rowOff>
    </xdr:to>
    <xdr:sp macro="" textlink="">
      <xdr:nvSpPr>
        <xdr:cNvPr id="42" name="Zone de texte 2">
          <a:hlinkClick xmlns:r="http://schemas.openxmlformats.org/officeDocument/2006/relationships" r:id="rId7"/>
          <a:extLst>
            <a:ext uri="{FF2B5EF4-FFF2-40B4-BE49-F238E27FC236}">
              <a16:creationId xmlns:a16="http://schemas.microsoft.com/office/drawing/2014/main" id="{00000000-0008-0000-0400-00002A000000}"/>
            </a:ext>
          </a:extLst>
        </xdr:cNvPr>
        <xdr:cNvSpPr txBox="1">
          <a:spLocks noChangeArrowheads="1"/>
        </xdr:cNvSpPr>
      </xdr:nvSpPr>
      <xdr:spPr bwMode="auto">
        <a:xfrm>
          <a:off x="7526339" y="25066384"/>
          <a:ext cx="2981777" cy="382042"/>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9</xdr:col>
      <xdr:colOff>977217</xdr:colOff>
      <xdr:row>84</xdr:row>
      <xdr:rowOff>72785</xdr:rowOff>
    </xdr:from>
    <xdr:to>
      <xdr:col>11</xdr:col>
      <xdr:colOff>1088572</xdr:colOff>
      <xdr:row>86</xdr:row>
      <xdr:rowOff>83352</xdr:rowOff>
    </xdr:to>
    <xdr:sp macro="" textlink="">
      <xdr:nvSpPr>
        <xdr:cNvPr id="43" name="Zone de texte 2">
          <a:hlinkClick xmlns:r="http://schemas.openxmlformats.org/officeDocument/2006/relationships" r:id="rId8"/>
          <a:extLst>
            <a:ext uri="{FF2B5EF4-FFF2-40B4-BE49-F238E27FC236}">
              <a16:creationId xmlns:a16="http://schemas.microsoft.com/office/drawing/2014/main" id="{00000000-0008-0000-0400-00002B000000}"/>
            </a:ext>
          </a:extLst>
        </xdr:cNvPr>
        <xdr:cNvSpPr txBox="1">
          <a:spLocks noChangeArrowheads="1"/>
        </xdr:cNvSpPr>
      </xdr:nvSpPr>
      <xdr:spPr bwMode="auto">
        <a:xfrm>
          <a:off x="10733538" y="25055499"/>
          <a:ext cx="3159355"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2938009</xdr:colOff>
      <xdr:row>55</xdr:row>
      <xdr:rowOff>54323</xdr:rowOff>
    </xdr:from>
    <xdr:to>
      <xdr:col>4</xdr:col>
      <xdr:colOff>1033422</xdr:colOff>
      <xdr:row>58</xdr:row>
      <xdr:rowOff>174178</xdr:rowOff>
    </xdr:to>
    <xdr:sp macro="" textlink="">
      <xdr:nvSpPr>
        <xdr:cNvPr id="45" name="Zone de texte 2">
          <a:hlinkClick xmlns:r="http://schemas.openxmlformats.org/officeDocument/2006/relationships" r:id="rId9"/>
          <a:extLst>
            <a:ext uri="{FF2B5EF4-FFF2-40B4-BE49-F238E27FC236}">
              <a16:creationId xmlns:a16="http://schemas.microsoft.com/office/drawing/2014/main" id="{00000000-0008-0000-0400-00002D000000}"/>
            </a:ext>
          </a:extLst>
        </xdr:cNvPr>
        <xdr:cNvSpPr txBox="1">
          <a:spLocks noChangeArrowheads="1"/>
        </xdr:cNvSpPr>
      </xdr:nvSpPr>
      <xdr:spPr bwMode="auto">
        <a:xfrm>
          <a:off x="4149045" y="19403680"/>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10</xdr:col>
      <xdr:colOff>899773</xdr:colOff>
      <xdr:row>67</xdr:row>
      <xdr:rowOff>122575</xdr:rowOff>
    </xdr:from>
    <xdr:to>
      <xdr:col>12</xdr:col>
      <xdr:colOff>1721303</xdr:colOff>
      <xdr:row>69</xdr:row>
      <xdr:rowOff>163286</xdr:rowOff>
    </xdr:to>
    <xdr:sp macro="" textlink="">
      <xdr:nvSpPr>
        <xdr:cNvPr id="46" name="Zone de texte 2">
          <a:hlinkClick xmlns:r="http://schemas.openxmlformats.org/officeDocument/2006/relationships" r:id="rId10"/>
          <a:extLst>
            <a:ext uri="{FF2B5EF4-FFF2-40B4-BE49-F238E27FC236}">
              <a16:creationId xmlns:a16="http://schemas.microsoft.com/office/drawing/2014/main" id="{00000000-0008-0000-0400-00002E000000}"/>
            </a:ext>
          </a:extLst>
        </xdr:cNvPr>
        <xdr:cNvSpPr txBox="1">
          <a:spLocks noChangeArrowheads="1"/>
        </xdr:cNvSpPr>
      </xdr:nvSpPr>
      <xdr:spPr bwMode="auto">
        <a:xfrm>
          <a:off x="12139273" y="21866789"/>
          <a:ext cx="3951173"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1019399</xdr:colOff>
      <xdr:row>55</xdr:row>
      <xdr:rowOff>51713</xdr:rowOff>
    </xdr:from>
    <xdr:to>
      <xdr:col>9</xdr:col>
      <xdr:colOff>78242</xdr:colOff>
      <xdr:row>58</xdr:row>
      <xdr:rowOff>174178</xdr:rowOff>
    </xdr:to>
    <xdr:sp macro="" textlink="">
      <xdr:nvSpPr>
        <xdr:cNvPr id="47" name="Zone de texte 2">
          <a:hlinkClick xmlns:r="http://schemas.openxmlformats.org/officeDocument/2006/relationships" r:id="rId11"/>
          <a:extLst>
            <a:ext uri="{FF2B5EF4-FFF2-40B4-BE49-F238E27FC236}">
              <a16:creationId xmlns:a16="http://schemas.microsoft.com/office/drawing/2014/main" id="{00000000-0008-0000-0400-00002F000000}"/>
            </a:ext>
          </a:extLst>
        </xdr:cNvPr>
        <xdr:cNvSpPr txBox="1">
          <a:spLocks noChangeArrowheads="1"/>
        </xdr:cNvSpPr>
      </xdr:nvSpPr>
      <xdr:spPr bwMode="auto">
        <a:xfrm>
          <a:off x="7033756" y="19401070"/>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68</xdr:row>
      <xdr:rowOff>108009</xdr:rowOff>
    </xdr:from>
    <xdr:to>
      <xdr:col>3</xdr:col>
      <xdr:colOff>4198884</xdr:colOff>
      <xdr:row>70</xdr:row>
      <xdr:rowOff>26200</xdr:rowOff>
    </xdr:to>
    <xdr:sp macro="" textlink="">
      <xdr:nvSpPr>
        <xdr:cNvPr id="48" name="Zone de texte 2">
          <a:hlinkClick xmlns:r="http://schemas.openxmlformats.org/officeDocument/2006/relationships" r:id="rId12"/>
          <a:extLst>
            <a:ext uri="{FF2B5EF4-FFF2-40B4-BE49-F238E27FC236}">
              <a16:creationId xmlns:a16="http://schemas.microsoft.com/office/drawing/2014/main" id="{00000000-0008-0000-0400-000030000000}"/>
            </a:ext>
          </a:extLst>
        </xdr:cNvPr>
        <xdr:cNvSpPr txBox="1">
          <a:spLocks noChangeArrowheads="1"/>
        </xdr:cNvSpPr>
      </xdr:nvSpPr>
      <xdr:spPr bwMode="auto">
        <a:xfrm>
          <a:off x="1249590" y="22042723"/>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71</xdr:row>
      <xdr:rowOff>3209</xdr:rowOff>
    </xdr:from>
    <xdr:to>
      <xdr:col>3</xdr:col>
      <xdr:colOff>3786187</xdr:colOff>
      <xdr:row>72</xdr:row>
      <xdr:rowOff>189486</xdr:rowOff>
    </xdr:to>
    <xdr:sp macro="" textlink="">
      <xdr:nvSpPr>
        <xdr:cNvPr id="49" name="Text Box 19">
          <a:hlinkClick xmlns:r="http://schemas.openxmlformats.org/officeDocument/2006/relationships" r:id="rId13"/>
          <a:extLst>
            <a:ext uri="{FF2B5EF4-FFF2-40B4-BE49-F238E27FC236}">
              <a16:creationId xmlns:a16="http://schemas.microsoft.com/office/drawing/2014/main" id="{00000000-0008-0000-0400-000031000000}"/>
            </a:ext>
          </a:extLst>
        </xdr:cNvPr>
        <xdr:cNvSpPr txBox="1">
          <a:spLocks noChangeArrowheads="1"/>
        </xdr:cNvSpPr>
      </xdr:nvSpPr>
      <xdr:spPr bwMode="auto">
        <a:xfrm>
          <a:off x="1211036" y="22509423"/>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10</xdr:col>
      <xdr:colOff>926988</xdr:colOff>
      <xdr:row>70</xdr:row>
      <xdr:rowOff>131157</xdr:rowOff>
    </xdr:from>
    <xdr:to>
      <xdr:col>12</xdr:col>
      <xdr:colOff>1517197</xdr:colOff>
      <xdr:row>72</xdr:row>
      <xdr:rowOff>163287</xdr:rowOff>
    </xdr:to>
    <xdr:sp macro="" textlink="">
      <xdr:nvSpPr>
        <xdr:cNvPr id="50" name="Text Box 18">
          <a:hlinkClick xmlns:r="http://schemas.openxmlformats.org/officeDocument/2006/relationships" r:id="rId14"/>
          <a:extLst>
            <a:ext uri="{FF2B5EF4-FFF2-40B4-BE49-F238E27FC236}">
              <a16:creationId xmlns:a16="http://schemas.microsoft.com/office/drawing/2014/main" id="{00000000-0008-0000-0400-000032000000}"/>
            </a:ext>
          </a:extLst>
        </xdr:cNvPr>
        <xdr:cNvSpPr txBox="1">
          <a:spLocks noChangeArrowheads="1"/>
        </xdr:cNvSpPr>
      </xdr:nvSpPr>
      <xdr:spPr bwMode="auto">
        <a:xfrm>
          <a:off x="12166488" y="22446871"/>
          <a:ext cx="3719852"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84</xdr:row>
      <xdr:rowOff>97276</xdr:rowOff>
    </xdr:from>
    <xdr:to>
      <xdr:col>4</xdr:col>
      <xdr:colOff>1609045</xdr:colOff>
      <xdr:row>86</xdr:row>
      <xdr:rowOff>84712</xdr:rowOff>
    </xdr:to>
    <xdr:sp macro="" textlink="">
      <xdr:nvSpPr>
        <xdr:cNvPr id="51" name="Zone de texte 2">
          <a:hlinkClick xmlns:r="http://schemas.openxmlformats.org/officeDocument/2006/relationships" r:id="rId15"/>
          <a:extLst>
            <a:ext uri="{FF2B5EF4-FFF2-40B4-BE49-F238E27FC236}">
              <a16:creationId xmlns:a16="http://schemas.microsoft.com/office/drawing/2014/main" id="{00000000-0008-0000-0400-000033000000}"/>
            </a:ext>
          </a:extLst>
        </xdr:cNvPr>
        <xdr:cNvSpPr txBox="1">
          <a:spLocks noChangeArrowheads="1"/>
        </xdr:cNvSpPr>
      </xdr:nvSpPr>
      <xdr:spPr bwMode="auto">
        <a:xfrm>
          <a:off x="4901973" y="25079990"/>
          <a:ext cx="2721429" cy="368436"/>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9</xdr:col>
      <xdr:colOff>35599</xdr:colOff>
      <xdr:row>55</xdr:row>
      <xdr:rowOff>40828</xdr:rowOff>
    </xdr:from>
    <xdr:to>
      <xdr:col>10</xdr:col>
      <xdr:colOff>1358330</xdr:colOff>
      <xdr:row>58</xdr:row>
      <xdr:rowOff>163292</xdr:rowOff>
    </xdr:to>
    <xdr:sp macro="" textlink="">
      <xdr:nvSpPr>
        <xdr:cNvPr id="52" name="Zone de texte 2">
          <a:hlinkClick xmlns:r="http://schemas.openxmlformats.org/officeDocument/2006/relationships" r:id="rId16"/>
          <a:extLst>
            <a:ext uri="{FF2B5EF4-FFF2-40B4-BE49-F238E27FC236}">
              <a16:creationId xmlns:a16="http://schemas.microsoft.com/office/drawing/2014/main" id="{00000000-0008-0000-0400-000034000000}"/>
            </a:ext>
          </a:extLst>
        </xdr:cNvPr>
        <xdr:cNvSpPr txBox="1">
          <a:spLocks noChangeArrowheads="1"/>
        </xdr:cNvSpPr>
      </xdr:nvSpPr>
      <xdr:spPr bwMode="auto">
        <a:xfrm>
          <a:off x="9791920" y="19390185"/>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3755571</xdr:colOff>
      <xdr:row>58</xdr:row>
      <xdr:rowOff>81643</xdr:rowOff>
    </xdr:from>
    <xdr:to>
      <xdr:col>10</xdr:col>
      <xdr:colOff>943428</xdr:colOff>
      <xdr:row>83</xdr:row>
      <xdr:rowOff>95250</xdr:rowOff>
    </xdr:to>
    <xdr:graphicFrame macro="">
      <xdr:nvGraphicFramePr>
        <xdr:cNvPr id="37" name="Diagramme 36">
          <a:extLst>
            <a:ext uri="{FF2B5EF4-FFF2-40B4-BE49-F238E27FC236}">
              <a16:creationId xmlns:a16="http://schemas.microsoft.com/office/drawing/2014/main" id="{00000000-0008-0000-0400-00002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11</xdr:col>
      <xdr:colOff>381000</xdr:colOff>
      <xdr:row>13</xdr:row>
      <xdr:rowOff>217715</xdr:rowOff>
    </xdr:from>
    <xdr:to>
      <xdr:col>12</xdr:col>
      <xdr:colOff>867455</xdr:colOff>
      <xdr:row>15</xdr:row>
      <xdr:rowOff>57230</xdr:rowOff>
    </xdr:to>
    <xdr:sp macro="" textlink="">
      <xdr:nvSpPr>
        <xdr:cNvPr id="48" name="ZoneTexte 47">
          <a:extLst>
            <a:ext uri="{FF2B5EF4-FFF2-40B4-BE49-F238E27FC236}">
              <a16:creationId xmlns:a16="http://schemas.microsoft.com/office/drawing/2014/main" id="{00000000-0008-0000-0500-000030000000}"/>
            </a:ext>
          </a:extLst>
        </xdr:cNvPr>
        <xdr:cNvSpPr txBox="1"/>
      </xdr:nvSpPr>
      <xdr:spPr>
        <a:xfrm>
          <a:off x="13090071" y="3578679"/>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xdr:from>
      <xdr:col>3</xdr:col>
      <xdr:colOff>2794001</xdr:colOff>
      <xdr:row>39</xdr:row>
      <xdr:rowOff>88323</xdr:rowOff>
    </xdr:from>
    <xdr:to>
      <xdr:col>5</xdr:col>
      <xdr:colOff>601956</xdr:colOff>
      <xdr:row>44</xdr:row>
      <xdr:rowOff>20805</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4000501" y="8756073"/>
          <a:ext cx="4401372" cy="1181315"/>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648447</xdr:colOff>
      <xdr:row>40</xdr:row>
      <xdr:rowOff>84667</xdr:rowOff>
    </xdr:from>
    <xdr:to>
      <xdr:col>5</xdr:col>
      <xdr:colOff>338666</xdr:colOff>
      <xdr:row>40</xdr:row>
      <xdr:rowOff>94069</xdr:rowOff>
    </xdr:to>
    <xdr:cxnSp macro="">
      <xdr:nvCxnSpPr>
        <xdr:cNvPr id="3" name="Connecteur droit 2">
          <a:extLst>
            <a:ext uri="{FF2B5EF4-FFF2-40B4-BE49-F238E27FC236}">
              <a16:creationId xmlns:a16="http://schemas.microsoft.com/office/drawing/2014/main" id="{00000000-0008-0000-0500-000003000000}"/>
            </a:ext>
          </a:extLst>
        </xdr:cNvPr>
        <xdr:cNvCxnSpPr/>
      </xdr:nvCxnSpPr>
      <xdr:spPr>
        <a:xfrm flipV="1">
          <a:off x="6659780" y="9017000"/>
          <a:ext cx="1478803" cy="940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603968</xdr:colOff>
      <xdr:row>38</xdr:row>
      <xdr:rowOff>232130</xdr:rowOff>
    </xdr:from>
    <xdr:to>
      <xdr:col>5</xdr:col>
      <xdr:colOff>168444</xdr:colOff>
      <xdr:row>40</xdr:row>
      <xdr:rowOff>210530</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1926431</xdr:colOff>
      <xdr:row>1</xdr:row>
      <xdr:rowOff>122464</xdr:rowOff>
    </xdr:from>
    <xdr:to>
      <xdr:col>5</xdr:col>
      <xdr:colOff>79375</xdr:colOff>
      <xdr:row>10</xdr:row>
      <xdr:rowOff>40821</xdr:rowOff>
    </xdr:to>
    <xdr:grpSp>
      <xdr:nvGrpSpPr>
        <xdr:cNvPr id="5" name="Groupe 4">
          <a:extLst>
            <a:ext uri="{FF2B5EF4-FFF2-40B4-BE49-F238E27FC236}">
              <a16:creationId xmlns:a16="http://schemas.microsoft.com/office/drawing/2014/main" id="{00000000-0008-0000-0500-000005000000}"/>
            </a:ext>
          </a:extLst>
        </xdr:cNvPr>
        <xdr:cNvGrpSpPr>
          <a:grpSpLocks/>
        </xdr:cNvGrpSpPr>
      </xdr:nvGrpSpPr>
      <xdr:grpSpPr bwMode="auto">
        <a:xfrm>
          <a:off x="3196431" y="303893"/>
          <a:ext cx="5056301" cy="1986642"/>
          <a:chOff x="3543110" y="157966"/>
          <a:chExt cx="2179399" cy="1613148"/>
        </a:xfrm>
        <a:solidFill>
          <a:srgbClr val="00B050"/>
        </a:solidFill>
      </xdr:grpSpPr>
      <xdr:sp macro="" textlink="">
        <xdr:nvSpPr>
          <xdr:cNvPr id="6" name="Ellipse 5">
            <a:extLst>
              <a:ext uri="{FF2B5EF4-FFF2-40B4-BE49-F238E27FC236}">
                <a16:creationId xmlns:a16="http://schemas.microsoft.com/office/drawing/2014/main" id="{00000000-0008-0000-0500-000006000000}"/>
              </a:ext>
            </a:extLst>
          </xdr:cNvPr>
          <xdr:cNvSpPr/>
        </xdr:nvSpPr>
        <xdr:spPr>
          <a:xfrm>
            <a:off x="3543110" y="157966"/>
            <a:ext cx="2179399" cy="1613148"/>
          </a:xfrm>
          <a:prstGeom prst="ellipse">
            <a:avLst/>
          </a:prstGeom>
          <a:solidFill>
            <a:schemeClr val="accent2">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500-000007000000}"/>
              </a:ext>
            </a:extLst>
          </xdr:cNvPr>
          <xdr:cNvSpPr/>
        </xdr:nvSpPr>
        <xdr:spPr>
          <a:xfrm>
            <a:off x="3974178" y="497576"/>
            <a:ext cx="1399927" cy="945183"/>
          </a:xfrm>
          <a:prstGeom prst="rect">
            <a:avLst/>
          </a:prstGeom>
          <a:solidFill>
            <a:schemeClr val="accent2">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800" b="1" kern="1200">
                <a:solidFill>
                  <a:sysClr val="window" lastClr="FFFFFF"/>
                </a:solidFill>
                <a:effectLst/>
                <a:latin typeface="Gisha" panose="020B0502040204020203" pitchFamily="34" charset="-79"/>
                <a:ea typeface="+mn-ea"/>
                <a:cs typeface="Gisha" panose="020B0502040204020203" pitchFamily="34" charset="-79"/>
              </a:rPr>
              <a:t>2b</a:t>
            </a:r>
            <a:r>
              <a:rPr lang="fr-FR" sz="1800" b="1" kern="1200" baseline="0">
                <a:solidFill>
                  <a:sysClr val="window" lastClr="FFFFFF"/>
                </a:solidFill>
                <a:effectLst/>
                <a:latin typeface="Gisha" panose="020B0502040204020203" pitchFamily="34" charset="-79"/>
                <a:ea typeface="+mn-ea"/>
                <a:cs typeface="Gisha" panose="020B0502040204020203" pitchFamily="34" charset="-79"/>
              </a:rPr>
              <a:t> / Développement du tissu économique (dont achats locaux, création et relocalisation des filières d'approvisionnement) </a:t>
            </a:r>
            <a:endParaRPr lang="fr-FR" sz="1800">
              <a:effectLst/>
              <a:latin typeface="Gisha" panose="020B0502040204020203" pitchFamily="34" charset="-79"/>
              <a:cs typeface="Gisha" panose="020B0502040204020203" pitchFamily="34" charset="-79"/>
            </a:endParaRPr>
          </a:p>
        </xdr:txBody>
      </xdr:sp>
    </xdr:grpSp>
    <xdr:clientData/>
  </xdr:twoCellAnchor>
  <xdr:twoCellAnchor>
    <xdr:from>
      <xdr:col>4</xdr:col>
      <xdr:colOff>1465569</xdr:colOff>
      <xdr:row>85</xdr:row>
      <xdr:rowOff>165685</xdr:rowOff>
    </xdr:from>
    <xdr:to>
      <xdr:col>6</xdr:col>
      <xdr:colOff>139273</xdr:colOff>
      <xdr:row>87</xdr:row>
      <xdr:rowOff>31215</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500-000008000000}"/>
            </a:ext>
          </a:extLst>
        </xdr:cNvPr>
        <xdr:cNvSpPr txBox="1"/>
      </xdr:nvSpPr>
      <xdr:spPr>
        <a:xfrm>
          <a:off x="7479926" y="19773578"/>
          <a:ext cx="2334026" cy="314566"/>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35</xdr:row>
      <xdr:rowOff>115094</xdr:rowOff>
    </xdr:from>
    <xdr:to>
      <xdr:col>3</xdr:col>
      <xdr:colOff>145037</xdr:colOff>
      <xdr:row>37</xdr:row>
      <xdr:rowOff>66622</xdr:rowOff>
    </xdr:to>
    <xdr:pic>
      <xdr:nvPicPr>
        <xdr:cNvPr id="10" name="Image 9">
          <a:extLst>
            <a:ext uri="{FF2B5EF4-FFF2-40B4-BE49-F238E27FC236}">
              <a16:creationId xmlns:a16="http://schemas.microsoft.com/office/drawing/2014/main" id="{00000000-0008-0000-05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11821319"/>
          <a:ext cx="364826" cy="396028"/>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2922749</xdr:colOff>
      <xdr:row>40</xdr:row>
      <xdr:rowOff>94304</xdr:rowOff>
    </xdr:from>
    <xdr:to>
      <xdr:col>3</xdr:col>
      <xdr:colOff>4550713</xdr:colOff>
      <xdr:row>42</xdr:row>
      <xdr:rowOff>155257</xdr:rowOff>
    </xdr:to>
    <xdr:sp macro="" textlink="">
      <xdr:nvSpPr>
        <xdr:cNvPr id="11" name="ZoneTexte 10">
          <a:extLst>
            <a:ext uri="{FF2B5EF4-FFF2-40B4-BE49-F238E27FC236}">
              <a16:creationId xmlns:a16="http://schemas.microsoft.com/office/drawing/2014/main" id="{00000000-0008-0000-0500-00000B000000}"/>
            </a:ext>
          </a:extLst>
        </xdr:cNvPr>
        <xdr:cNvSpPr txBox="1"/>
      </xdr:nvSpPr>
      <xdr:spPr>
        <a:xfrm>
          <a:off x="4129249" y="9026637"/>
          <a:ext cx="1627964" cy="653620"/>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4683485</xdr:colOff>
      <xdr:row>40</xdr:row>
      <xdr:rowOff>200722</xdr:rowOff>
    </xdr:from>
    <xdr:to>
      <xdr:col>4</xdr:col>
      <xdr:colOff>310523</xdr:colOff>
      <xdr:row>42</xdr:row>
      <xdr:rowOff>116063</xdr:rowOff>
    </xdr:to>
    <xdr:sp macro="" textlink="">
      <xdr:nvSpPr>
        <xdr:cNvPr id="12" name="Ellipse 11">
          <a:extLst>
            <a:ext uri="{FF2B5EF4-FFF2-40B4-BE49-F238E27FC236}">
              <a16:creationId xmlns:a16="http://schemas.microsoft.com/office/drawing/2014/main" id="{00000000-0008-0000-0500-00000C000000}"/>
            </a:ext>
          </a:extLst>
        </xdr:cNvPr>
        <xdr:cNvSpPr/>
      </xdr:nvSpPr>
      <xdr:spPr>
        <a:xfrm>
          <a:off x="5889985" y="9133055"/>
          <a:ext cx="431871" cy="508008"/>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622524</xdr:colOff>
      <xdr:row>40</xdr:row>
      <xdr:rowOff>257214</xdr:rowOff>
    </xdr:from>
    <xdr:to>
      <xdr:col>5</xdr:col>
      <xdr:colOff>469368</xdr:colOff>
      <xdr:row>42</xdr:row>
      <xdr:rowOff>144391</xdr:rowOff>
    </xdr:to>
    <xdr:pic>
      <xdr:nvPicPr>
        <xdr:cNvPr id="13" name="Imag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4"/>
        <a:stretch>
          <a:fillRect/>
        </a:stretch>
      </xdr:blipFill>
      <xdr:spPr>
        <a:xfrm>
          <a:off x="6633857" y="9189547"/>
          <a:ext cx="1629078" cy="479844"/>
        </a:xfrm>
        <a:prstGeom prst="rect">
          <a:avLst/>
        </a:prstGeom>
      </xdr:spPr>
    </xdr:pic>
    <xdr:clientData/>
  </xdr:twoCellAnchor>
  <xdr:twoCellAnchor>
    <xdr:from>
      <xdr:col>0</xdr:col>
      <xdr:colOff>142875</xdr:colOff>
      <xdr:row>1</xdr:row>
      <xdr:rowOff>142874</xdr:rowOff>
    </xdr:from>
    <xdr:to>
      <xdr:col>3</xdr:col>
      <xdr:colOff>809624</xdr:colOff>
      <xdr:row>8</xdr:row>
      <xdr:rowOff>190499</xdr:rowOff>
    </xdr:to>
    <xdr:grpSp>
      <xdr:nvGrpSpPr>
        <xdr:cNvPr id="15" name="Groupe 14">
          <a:extLst>
            <a:ext uri="{FF2B5EF4-FFF2-40B4-BE49-F238E27FC236}">
              <a16:creationId xmlns:a16="http://schemas.microsoft.com/office/drawing/2014/main" id="{00000000-0008-0000-0500-00000F000000}"/>
            </a:ext>
          </a:extLst>
        </xdr:cNvPr>
        <xdr:cNvGrpSpPr/>
      </xdr:nvGrpSpPr>
      <xdr:grpSpPr>
        <a:xfrm>
          <a:off x="142875" y="324303"/>
          <a:ext cx="1936749" cy="1311275"/>
          <a:chOff x="2397271" y="-91734"/>
          <a:chExt cx="2643968" cy="1451727"/>
        </a:xfrm>
      </xdr:grpSpPr>
      <xdr:sp macro="" textlink="">
        <xdr:nvSpPr>
          <xdr:cNvPr id="16" name="Ellipse 15">
            <a:extLst>
              <a:ext uri="{FF2B5EF4-FFF2-40B4-BE49-F238E27FC236}">
                <a16:creationId xmlns:a16="http://schemas.microsoft.com/office/drawing/2014/main" id="{00000000-0008-0000-0500-000010000000}"/>
              </a:ext>
            </a:extLst>
          </xdr:cNvPr>
          <xdr:cNvSpPr/>
        </xdr:nvSpPr>
        <xdr:spPr>
          <a:xfrm>
            <a:off x="2397271" y="-91734"/>
            <a:ext cx="2643968" cy="1451727"/>
          </a:xfrm>
          <a:prstGeom prst="ellipse">
            <a:avLst/>
          </a:prstGeom>
          <a:solidFill>
            <a:schemeClr val="accent2"/>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500-000011000000}"/>
              </a:ext>
            </a:extLst>
          </xdr:cNvPr>
          <xdr:cNvSpPr/>
        </xdr:nvSpPr>
        <xdr:spPr>
          <a:xfrm>
            <a:off x="2875945" y="200165"/>
            <a:ext cx="1717164" cy="865563"/>
          </a:xfrm>
          <a:prstGeom prst="rect">
            <a:avLst/>
          </a:prstGeom>
          <a:solidFill>
            <a:schemeClr val="accent2"/>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2 </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Ancrage social et économique de l'entreprise</a:t>
            </a:r>
          </a:p>
        </xdr:txBody>
      </xdr:sp>
    </xdr:grpSp>
    <xdr:clientData/>
  </xdr:twoCellAnchor>
  <xdr:twoCellAnchor>
    <xdr:from>
      <xdr:col>3</xdr:col>
      <xdr:colOff>999657</xdr:colOff>
      <xdr:row>4</xdr:row>
      <xdr:rowOff>186535</xdr:rowOff>
    </xdr:from>
    <xdr:to>
      <xdr:col>3</xdr:col>
      <xdr:colOff>1797842</xdr:colOff>
      <xdr:row>6</xdr:row>
      <xdr:rowOff>137539</xdr:rowOff>
    </xdr:to>
    <xdr:grpSp>
      <xdr:nvGrpSpPr>
        <xdr:cNvPr id="18" name="Groupe 17">
          <a:extLst>
            <a:ext uri="{FF2B5EF4-FFF2-40B4-BE49-F238E27FC236}">
              <a16:creationId xmlns:a16="http://schemas.microsoft.com/office/drawing/2014/main" id="{00000000-0008-0000-0500-000012000000}"/>
            </a:ext>
          </a:extLst>
        </xdr:cNvPr>
        <xdr:cNvGrpSpPr/>
      </xdr:nvGrpSpPr>
      <xdr:grpSpPr>
        <a:xfrm rot="5400000">
          <a:off x="2511819" y="670087"/>
          <a:ext cx="313861" cy="798185"/>
          <a:chOff x="3379471" y="1297546"/>
          <a:chExt cx="438696" cy="344380"/>
        </a:xfrm>
        <a:solidFill>
          <a:schemeClr val="accent2"/>
        </a:solidFill>
      </xdr:grpSpPr>
      <xdr:sp macro="" textlink="">
        <xdr:nvSpPr>
          <xdr:cNvPr id="19" name="Flèche droite 18">
            <a:extLst>
              <a:ext uri="{FF2B5EF4-FFF2-40B4-BE49-F238E27FC236}">
                <a16:creationId xmlns:a16="http://schemas.microsoft.com/office/drawing/2014/main" id="{00000000-0008-0000-0500-000013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500-000014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45</xdr:row>
      <xdr:rowOff>71438</xdr:rowOff>
    </xdr:from>
    <xdr:to>
      <xdr:col>3</xdr:col>
      <xdr:colOff>238619</xdr:colOff>
      <xdr:row>47</xdr:row>
      <xdr:rowOff>88583</xdr:rowOff>
    </xdr:to>
    <xdr:pic>
      <xdr:nvPicPr>
        <xdr:cNvPr id="23" name="Image 22">
          <a:extLst>
            <a:ext uri="{FF2B5EF4-FFF2-40B4-BE49-F238E27FC236}">
              <a16:creationId xmlns:a16="http://schemas.microsoft.com/office/drawing/2014/main" id="{00000000-0008-0000-0500-000017000000}"/>
            </a:ext>
          </a:extLst>
        </xdr:cNvPr>
        <xdr:cNvPicPr/>
      </xdr:nvPicPr>
      <xdr:blipFill rotWithShape="1">
        <a:blip xmlns:r="http://schemas.openxmlformats.org/officeDocument/2006/relationships" r:embed="rId5"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14111288"/>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83</xdr:row>
      <xdr:rowOff>83344</xdr:rowOff>
    </xdr:from>
    <xdr:to>
      <xdr:col>3</xdr:col>
      <xdr:colOff>298150</xdr:colOff>
      <xdr:row>85</xdr:row>
      <xdr:rowOff>94139</xdr:rowOff>
    </xdr:to>
    <xdr:pic>
      <xdr:nvPicPr>
        <xdr:cNvPr id="33" name="Image 32">
          <a:extLst>
            <a:ext uri="{FF2B5EF4-FFF2-40B4-BE49-F238E27FC236}">
              <a16:creationId xmlns:a16="http://schemas.microsoft.com/office/drawing/2014/main" id="{00000000-0008-0000-0500-000021000000}"/>
            </a:ext>
          </a:extLst>
        </xdr:cNvPr>
        <xdr:cNvPicPr/>
      </xdr:nvPicPr>
      <xdr:blipFill rotWithShape="1">
        <a:blip xmlns:r="http://schemas.openxmlformats.org/officeDocument/2006/relationships" r:embed="rId5"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2154316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11</xdr:col>
      <xdr:colOff>234575</xdr:colOff>
      <xdr:row>13</xdr:row>
      <xdr:rowOff>40822</xdr:rowOff>
    </xdr:from>
    <xdr:to>
      <xdr:col>11</xdr:col>
      <xdr:colOff>597549</xdr:colOff>
      <xdr:row>13</xdr:row>
      <xdr:rowOff>420711</xdr:rowOff>
    </xdr:to>
    <xdr:pic>
      <xdr:nvPicPr>
        <xdr:cNvPr id="22" name="Image 21">
          <a:extLst>
            <a:ext uri="{FF2B5EF4-FFF2-40B4-BE49-F238E27FC236}">
              <a16:creationId xmlns:a16="http://schemas.microsoft.com/office/drawing/2014/main" id="{00000000-0008-0000-0500-000016000000}"/>
            </a:ext>
          </a:extLst>
        </xdr:cNvPr>
        <xdr:cNvPicPr/>
      </xdr:nvPicPr>
      <xdr:blipFill rotWithShape="1">
        <a:blip xmlns:r="http://schemas.openxmlformats.org/officeDocument/2006/relationships" r:embed="rId6"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943646" y="3401786"/>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4</xdr:col>
      <xdr:colOff>1511982</xdr:colOff>
      <xdr:row>79</xdr:row>
      <xdr:rowOff>2025</xdr:rowOff>
    </xdr:from>
    <xdr:to>
      <xdr:col>7</xdr:col>
      <xdr:colOff>85045</xdr:colOff>
      <xdr:row>81</xdr:row>
      <xdr:rowOff>12592</xdr:rowOff>
    </xdr:to>
    <xdr:sp macro="" textlink="">
      <xdr:nvSpPr>
        <xdr:cNvPr id="35" name="Zone de texte 2">
          <a:hlinkClick xmlns:r="http://schemas.openxmlformats.org/officeDocument/2006/relationships" r:id="rId7"/>
          <a:extLst>
            <a:ext uri="{FF2B5EF4-FFF2-40B4-BE49-F238E27FC236}">
              <a16:creationId xmlns:a16="http://schemas.microsoft.com/office/drawing/2014/main" id="{00000000-0008-0000-0500-000023000000}"/>
            </a:ext>
          </a:extLst>
        </xdr:cNvPr>
        <xdr:cNvSpPr txBox="1">
          <a:spLocks noChangeArrowheads="1"/>
        </xdr:cNvSpPr>
      </xdr:nvSpPr>
      <xdr:spPr bwMode="auto">
        <a:xfrm>
          <a:off x="7526339" y="22304132"/>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7</xdr:col>
      <xdr:colOff>310467</xdr:colOff>
      <xdr:row>78</xdr:row>
      <xdr:rowOff>181640</xdr:rowOff>
    </xdr:from>
    <xdr:to>
      <xdr:col>11</xdr:col>
      <xdr:colOff>1360715</xdr:colOff>
      <xdr:row>81</xdr:row>
      <xdr:rowOff>1707</xdr:rowOff>
    </xdr:to>
    <xdr:sp macro="" textlink="">
      <xdr:nvSpPr>
        <xdr:cNvPr id="36" name="Zone de texte 2">
          <a:hlinkClick xmlns:r="http://schemas.openxmlformats.org/officeDocument/2006/relationships" r:id="rId8"/>
          <a:extLst>
            <a:ext uri="{FF2B5EF4-FFF2-40B4-BE49-F238E27FC236}">
              <a16:creationId xmlns:a16="http://schemas.microsoft.com/office/drawing/2014/main" id="{00000000-0008-0000-0500-000024000000}"/>
            </a:ext>
          </a:extLst>
        </xdr:cNvPr>
        <xdr:cNvSpPr txBox="1">
          <a:spLocks noChangeArrowheads="1"/>
        </xdr:cNvSpPr>
      </xdr:nvSpPr>
      <xdr:spPr bwMode="auto">
        <a:xfrm>
          <a:off x="10733538" y="23354604"/>
          <a:ext cx="3336248"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2938009</xdr:colOff>
      <xdr:row>49</xdr:row>
      <xdr:rowOff>163178</xdr:rowOff>
    </xdr:from>
    <xdr:to>
      <xdr:col>4</xdr:col>
      <xdr:colOff>1033422</xdr:colOff>
      <xdr:row>53</xdr:row>
      <xdr:rowOff>92533</xdr:rowOff>
    </xdr:to>
    <xdr:sp macro="" textlink="">
      <xdr:nvSpPr>
        <xdr:cNvPr id="38" name="Zone de texte 2">
          <a:hlinkClick xmlns:r="http://schemas.openxmlformats.org/officeDocument/2006/relationships" r:id="rId9"/>
          <a:extLst>
            <a:ext uri="{FF2B5EF4-FFF2-40B4-BE49-F238E27FC236}">
              <a16:creationId xmlns:a16="http://schemas.microsoft.com/office/drawing/2014/main" id="{00000000-0008-0000-0500-000026000000}"/>
            </a:ext>
          </a:extLst>
        </xdr:cNvPr>
        <xdr:cNvSpPr txBox="1">
          <a:spLocks noChangeArrowheads="1"/>
        </xdr:cNvSpPr>
      </xdr:nvSpPr>
      <xdr:spPr bwMode="auto">
        <a:xfrm>
          <a:off x="4149045" y="16641428"/>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491559</xdr:colOff>
      <xdr:row>62</xdr:row>
      <xdr:rowOff>40930</xdr:rowOff>
    </xdr:from>
    <xdr:to>
      <xdr:col>13</xdr:col>
      <xdr:colOff>333375</xdr:colOff>
      <xdr:row>64</xdr:row>
      <xdr:rowOff>81641</xdr:rowOff>
    </xdr:to>
    <xdr:sp macro="" textlink="">
      <xdr:nvSpPr>
        <xdr:cNvPr id="40" name="Zone de texte 2">
          <a:hlinkClick xmlns:r="http://schemas.openxmlformats.org/officeDocument/2006/relationships" r:id="rId10"/>
          <a:extLst>
            <a:ext uri="{FF2B5EF4-FFF2-40B4-BE49-F238E27FC236}">
              <a16:creationId xmlns:a16="http://schemas.microsoft.com/office/drawing/2014/main" id="{00000000-0008-0000-0500-000028000000}"/>
            </a:ext>
          </a:extLst>
        </xdr:cNvPr>
        <xdr:cNvSpPr txBox="1">
          <a:spLocks noChangeArrowheads="1"/>
        </xdr:cNvSpPr>
      </xdr:nvSpPr>
      <xdr:spPr bwMode="auto">
        <a:xfrm>
          <a:off x="12139273" y="19104537"/>
          <a:ext cx="3951173"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1019399</xdr:colOff>
      <xdr:row>49</xdr:row>
      <xdr:rowOff>160568</xdr:rowOff>
    </xdr:from>
    <xdr:to>
      <xdr:col>6</xdr:col>
      <xdr:colOff>159884</xdr:colOff>
      <xdr:row>53</xdr:row>
      <xdr:rowOff>92533</xdr:rowOff>
    </xdr:to>
    <xdr:sp macro="" textlink="">
      <xdr:nvSpPr>
        <xdr:cNvPr id="41" name="Zone de texte 2">
          <a:hlinkClick xmlns:r="http://schemas.openxmlformats.org/officeDocument/2006/relationships" r:id="rId11"/>
          <a:extLst>
            <a:ext uri="{FF2B5EF4-FFF2-40B4-BE49-F238E27FC236}">
              <a16:creationId xmlns:a16="http://schemas.microsoft.com/office/drawing/2014/main" id="{00000000-0008-0000-0500-000029000000}"/>
            </a:ext>
          </a:extLst>
        </xdr:cNvPr>
        <xdr:cNvSpPr txBox="1">
          <a:spLocks noChangeArrowheads="1"/>
        </xdr:cNvSpPr>
      </xdr:nvSpPr>
      <xdr:spPr bwMode="auto">
        <a:xfrm>
          <a:off x="7033756" y="16638818"/>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63</xdr:row>
      <xdr:rowOff>26364</xdr:rowOff>
    </xdr:from>
    <xdr:to>
      <xdr:col>3</xdr:col>
      <xdr:colOff>4198884</xdr:colOff>
      <xdr:row>64</xdr:row>
      <xdr:rowOff>135055</xdr:rowOff>
    </xdr:to>
    <xdr:sp macro="" textlink="">
      <xdr:nvSpPr>
        <xdr:cNvPr id="42" name="Zone de texte 2">
          <a:hlinkClick xmlns:r="http://schemas.openxmlformats.org/officeDocument/2006/relationships" r:id="rId12"/>
          <a:extLst>
            <a:ext uri="{FF2B5EF4-FFF2-40B4-BE49-F238E27FC236}">
              <a16:creationId xmlns:a16="http://schemas.microsoft.com/office/drawing/2014/main" id="{00000000-0008-0000-0500-00002A000000}"/>
            </a:ext>
          </a:extLst>
        </xdr:cNvPr>
        <xdr:cNvSpPr txBox="1">
          <a:spLocks noChangeArrowheads="1"/>
        </xdr:cNvSpPr>
      </xdr:nvSpPr>
      <xdr:spPr bwMode="auto">
        <a:xfrm>
          <a:off x="1249590" y="19280471"/>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65</xdr:row>
      <xdr:rowOff>112064</xdr:rowOff>
    </xdr:from>
    <xdr:to>
      <xdr:col>3</xdr:col>
      <xdr:colOff>3786187</xdr:colOff>
      <xdr:row>67</xdr:row>
      <xdr:rowOff>107841</xdr:rowOff>
    </xdr:to>
    <xdr:sp macro="" textlink="">
      <xdr:nvSpPr>
        <xdr:cNvPr id="43" name="Text Box 19">
          <a:hlinkClick xmlns:r="http://schemas.openxmlformats.org/officeDocument/2006/relationships" r:id="rId13"/>
          <a:extLst>
            <a:ext uri="{FF2B5EF4-FFF2-40B4-BE49-F238E27FC236}">
              <a16:creationId xmlns:a16="http://schemas.microsoft.com/office/drawing/2014/main" id="{00000000-0008-0000-0500-00002B000000}"/>
            </a:ext>
          </a:extLst>
        </xdr:cNvPr>
        <xdr:cNvSpPr txBox="1">
          <a:spLocks noChangeArrowheads="1"/>
        </xdr:cNvSpPr>
      </xdr:nvSpPr>
      <xdr:spPr bwMode="auto">
        <a:xfrm>
          <a:off x="1211036" y="19747171"/>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518774</xdr:colOff>
      <xdr:row>65</xdr:row>
      <xdr:rowOff>49512</xdr:rowOff>
    </xdr:from>
    <xdr:to>
      <xdr:col>13</xdr:col>
      <xdr:colOff>129269</xdr:colOff>
      <xdr:row>67</xdr:row>
      <xdr:rowOff>81642</xdr:rowOff>
    </xdr:to>
    <xdr:sp macro="" textlink="">
      <xdr:nvSpPr>
        <xdr:cNvPr id="44" name="Text Box 18">
          <a:hlinkClick xmlns:r="http://schemas.openxmlformats.org/officeDocument/2006/relationships" r:id="rId14"/>
          <a:extLst>
            <a:ext uri="{FF2B5EF4-FFF2-40B4-BE49-F238E27FC236}">
              <a16:creationId xmlns:a16="http://schemas.microsoft.com/office/drawing/2014/main" id="{00000000-0008-0000-0500-00002C000000}"/>
            </a:ext>
          </a:extLst>
        </xdr:cNvPr>
        <xdr:cNvSpPr txBox="1">
          <a:spLocks noChangeArrowheads="1"/>
        </xdr:cNvSpPr>
      </xdr:nvSpPr>
      <xdr:spPr bwMode="auto">
        <a:xfrm>
          <a:off x="12166488" y="19684619"/>
          <a:ext cx="3719852"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79</xdr:row>
      <xdr:rowOff>15631</xdr:rowOff>
    </xdr:from>
    <xdr:to>
      <xdr:col>4</xdr:col>
      <xdr:colOff>1609045</xdr:colOff>
      <xdr:row>81</xdr:row>
      <xdr:rowOff>12592</xdr:rowOff>
    </xdr:to>
    <xdr:sp macro="" textlink="">
      <xdr:nvSpPr>
        <xdr:cNvPr id="45" name="Zone de texte 2">
          <a:hlinkClick xmlns:r="http://schemas.openxmlformats.org/officeDocument/2006/relationships" r:id="rId15"/>
          <a:extLst>
            <a:ext uri="{FF2B5EF4-FFF2-40B4-BE49-F238E27FC236}">
              <a16:creationId xmlns:a16="http://schemas.microsoft.com/office/drawing/2014/main" id="{00000000-0008-0000-0500-00002D000000}"/>
            </a:ext>
          </a:extLst>
        </xdr:cNvPr>
        <xdr:cNvSpPr txBox="1">
          <a:spLocks noChangeArrowheads="1"/>
        </xdr:cNvSpPr>
      </xdr:nvSpPr>
      <xdr:spPr bwMode="auto">
        <a:xfrm>
          <a:off x="4901973" y="22317738"/>
          <a:ext cx="2721429"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6</xdr:col>
      <xdr:colOff>117241</xdr:colOff>
      <xdr:row>49</xdr:row>
      <xdr:rowOff>149683</xdr:rowOff>
    </xdr:from>
    <xdr:to>
      <xdr:col>10</xdr:col>
      <xdr:colOff>419437</xdr:colOff>
      <xdr:row>53</xdr:row>
      <xdr:rowOff>81647</xdr:rowOff>
    </xdr:to>
    <xdr:sp macro="" textlink="">
      <xdr:nvSpPr>
        <xdr:cNvPr id="46" name="Zone de texte 2">
          <a:hlinkClick xmlns:r="http://schemas.openxmlformats.org/officeDocument/2006/relationships" r:id="rId16"/>
          <a:extLst>
            <a:ext uri="{FF2B5EF4-FFF2-40B4-BE49-F238E27FC236}">
              <a16:creationId xmlns:a16="http://schemas.microsoft.com/office/drawing/2014/main" id="{00000000-0008-0000-0500-00002E000000}"/>
            </a:ext>
          </a:extLst>
        </xdr:cNvPr>
        <xdr:cNvSpPr txBox="1">
          <a:spLocks noChangeArrowheads="1"/>
        </xdr:cNvSpPr>
      </xdr:nvSpPr>
      <xdr:spPr bwMode="auto">
        <a:xfrm>
          <a:off x="9791920" y="16627933"/>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1850570</xdr:colOff>
      <xdr:row>26</xdr:row>
      <xdr:rowOff>299357</xdr:rowOff>
    </xdr:from>
    <xdr:to>
      <xdr:col>3</xdr:col>
      <xdr:colOff>2571749</xdr:colOff>
      <xdr:row>27</xdr:row>
      <xdr:rowOff>272144</xdr:rowOff>
    </xdr:to>
    <xdr:sp macro="" textlink="">
      <xdr:nvSpPr>
        <xdr:cNvPr id="47" name="Pensées 46">
          <a:extLst>
            <a:ext uri="{FF2B5EF4-FFF2-40B4-BE49-F238E27FC236}">
              <a16:creationId xmlns:a16="http://schemas.microsoft.com/office/drawing/2014/main" id="{00000000-0008-0000-0500-00002F000000}"/>
            </a:ext>
          </a:extLst>
        </xdr:cNvPr>
        <xdr:cNvSpPr/>
      </xdr:nvSpPr>
      <xdr:spPr>
        <a:xfrm>
          <a:off x="3061606" y="8395607"/>
          <a:ext cx="721179" cy="381001"/>
        </a:xfrm>
        <a:prstGeom prst="cloudCallout">
          <a:avLst/>
        </a:prstGeom>
        <a:solidFill>
          <a:schemeClr val="accent3">
            <a:lumMod val="60000"/>
            <a:lumOff val="40000"/>
          </a:schemeClr>
        </a:solidFill>
        <a:ln>
          <a:solidFill>
            <a:srgbClr val="046A1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11</xdr:col>
      <xdr:colOff>13611</xdr:colOff>
      <xdr:row>30</xdr:row>
      <xdr:rowOff>95251</xdr:rowOff>
    </xdr:from>
    <xdr:to>
      <xdr:col>12</xdr:col>
      <xdr:colOff>500066</xdr:colOff>
      <xdr:row>31</xdr:row>
      <xdr:rowOff>544289</xdr:rowOff>
    </xdr:to>
    <xdr:sp macro="" textlink="">
      <xdr:nvSpPr>
        <xdr:cNvPr id="50" name="ZoneTexte 49">
          <a:extLst>
            <a:ext uri="{FF2B5EF4-FFF2-40B4-BE49-F238E27FC236}">
              <a16:creationId xmlns:a16="http://schemas.microsoft.com/office/drawing/2014/main" id="{00000000-0008-0000-0500-000032000000}"/>
            </a:ext>
          </a:extLst>
        </xdr:cNvPr>
        <xdr:cNvSpPr txBox="1"/>
      </xdr:nvSpPr>
      <xdr:spPr>
        <a:xfrm>
          <a:off x="12722682" y="12559394"/>
          <a:ext cx="1969634" cy="693966"/>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oneCellAnchor>
    <xdr:from>
      <xdr:col>10</xdr:col>
      <xdr:colOff>397864</xdr:colOff>
      <xdr:row>29</xdr:row>
      <xdr:rowOff>1238251</xdr:rowOff>
    </xdr:from>
    <xdr:ext cx="362974" cy="379889"/>
    <xdr:pic>
      <xdr:nvPicPr>
        <xdr:cNvPr id="51" name="Image 50">
          <a:extLst>
            <a:ext uri="{FF2B5EF4-FFF2-40B4-BE49-F238E27FC236}">
              <a16:creationId xmlns:a16="http://schemas.microsoft.com/office/drawing/2014/main" id="{00000000-0008-0000-0500-000033000000}"/>
            </a:ext>
          </a:extLst>
        </xdr:cNvPr>
        <xdr:cNvPicPr/>
      </xdr:nvPicPr>
      <xdr:blipFill rotWithShape="1">
        <a:blip xmlns:r="http://schemas.openxmlformats.org/officeDocument/2006/relationships" r:embed="rId5"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2576257" y="12382501"/>
          <a:ext cx="362974" cy="379889"/>
        </a:xfrm>
        <a:prstGeom prst="ellipse">
          <a:avLst/>
        </a:prstGeom>
        <a:ln>
          <a:noFill/>
        </a:ln>
        <a:extLst>
          <a:ext uri="{53640926-AAD7-44D8-BBD7-CCE9431645EC}">
            <a14:shadowObscured xmlns:a14="http://schemas.microsoft.com/office/drawing/2010/main"/>
          </a:ext>
        </a:extLst>
      </xdr:spPr>
    </xdr:pic>
    <xdr:clientData/>
  </xdr:oneCellAnchor>
  <xdr:twoCellAnchor>
    <xdr:from>
      <xdr:col>3</xdr:col>
      <xdr:colOff>3755571</xdr:colOff>
      <xdr:row>53</xdr:row>
      <xdr:rowOff>13608</xdr:rowOff>
    </xdr:from>
    <xdr:to>
      <xdr:col>10</xdr:col>
      <xdr:colOff>4535</xdr:colOff>
      <xdr:row>78</xdr:row>
      <xdr:rowOff>27215</xdr:rowOff>
    </xdr:to>
    <xdr:graphicFrame macro="">
      <xdr:nvGraphicFramePr>
        <xdr:cNvPr id="39" name="Diagramme 38">
          <a:extLst>
            <a:ext uri="{FF2B5EF4-FFF2-40B4-BE49-F238E27FC236}">
              <a16:creationId xmlns:a16="http://schemas.microsoft.com/office/drawing/2014/main" id="{00000000-0008-0000-0500-00002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2804123</xdr:colOff>
      <xdr:row>28</xdr:row>
      <xdr:rowOff>172991</xdr:rowOff>
    </xdr:from>
    <xdr:to>
      <xdr:col>8</xdr:col>
      <xdr:colOff>222250</xdr:colOff>
      <xdr:row>33</xdr:row>
      <xdr:rowOff>94889</xdr:rowOff>
    </xdr:to>
    <xdr:sp macro="" textlink="">
      <xdr:nvSpPr>
        <xdr:cNvPr id="2" name="Rectangle 1">
          <a:extLst>
            <a:ext uri="{FF2B5EF4-FFF2-40B4-BE49-F238E27FC236}">
              <a16:creationId xmlns:a16="http://schemas.microsoft.com/office/drawing/2014/main" id="{00000000-0008-0000-0600-000002000000}"/>
            </a:ext>
          </a:extLst>
        </xdr:cNvPr>
        <xdr:cNvSpPr/>
      </xdr:nvSpPr>
      <xdr:spPr>
        <a:xfrm>
          <a:off x="4010623" y="7761241"/>
          <a:ext cx="5376794" cy="117073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1145864</xdr:colOff>
      <xdr:row>29</xdr:row>
      <xdr:rowOff>284569</xdr:rowOff>
    </xdr:from>
    <xdr:to>
      <xdr:col>5</xdr:col>
      <xdr:colOff>285750</xdr:colOff>
      <xdr:row>29</xdr:row>
      <xdr:rowOff>285750</xdr:rowOff>
    </xdr:to>
    <xdr:cxnSp macro="">
      <xdr:nvCxnSpPr>
        <xdr:cNvPr id="3" name="Connecteur droit 2">
          <a:extLst>
            <a:ext uri="{FF2B5EF4-FFF2-40B4-BE49-F238E27FC236}">
              <a16:creationId xmlns:a16="http://schemas.microsoft.com/office/drawing/2014/main" id="{00000000-0008-0000-0600-000003000000}"/>
            </a:ext>
          </a:extLst>
        </xdr:cNvPr>
        <xdr:cNvCxnSpPr/>
      </xdr:nvCxnSpPr>
      <xdr:spPr>
        <a:xfrm>
          <a:off x="7157197" y="8137402"/>
          <a:ext cx="1425886" cy="1181"/>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1006135</xdr:colOff>
      <xdr:row>28</xdr:row>
      <xdr:rowOff>168629</xdr:rowOff>
    </xdr:from>
    <xdr:to>
      <xdr:col>5</xdr:col>
      <xdr:colOff>296333</xdr:colOff>
      <xdr:row>30</xdr:row>
      <xdr:rowOff>115278</xdr:rowOff>
    </xdr:to>
    <xdr:graphicFrame macro="">
      <xdr:nvGraphicFramePr>
        <xdr:cNvPr id="4" name="Graphique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1926431</xdr:colOff>
      <xdr:row>0</xdr:row>
      <xdr:rowOff>116417</xdr:rowOff>
    </xdr:from>
    <xdr:to>
      <xdr:col>4</xdr:col>
      <xdr:colOff>802822</xdr:colOff>
      <xdr:row>10</xdr:row>
      <xdr:rowOff>68036</xdr:rowOff>
    </xdr:to>
    <xdr:grpSp>
      <xdr:nvGrpSpPr>
        <xdr:cNvPr id="5" name="Groupe 4">
          <a:extLst>
            <a:ext uri="{FF2B5EF4-FFF2-40B4-BE49-F238E27FC236}">
              <a16:creationId xmlns:a16="http://schemas.microsoft.com/office/drawing/2014/main" id="{00000000-0008-0000-0600-000005000000}"/>
            </a:ext>
          </a:extLst>
        </xdr:cNvPr>
        <xdr:cNvGrpSpPr>
          <a:grpSpLocks/>
        </xdr:cNvGrpSpPr>
      </xdr:nvGrpSpPr>
      <xdr:grpSpPr bwMode="auto">
        <a:xfrm>
          <a:off x="3196431" y="116417"/>
          <a:ext cx="3901962" cy="1765905"/>
          <a:chOff x="3543110" y="4670"/>
          <a:chExt cx="1985718" cy="1875114"/>
        </a:xfrm>
        <a:solidFill>
          <a:srgbClr val="92D050"/>
        </a:solidFill>
      </xdr:grpSpPr>
      <xdr:sp macro="" textlink="">
        <xdr:nvSpPr>
          <xdr:cNvPr id="6" name="Ellipse 5">
            <a:extLst>
              <a:ext uri="{FF2B5EF4-FFF2-40B4-BE49-F238E27FC236}">
                <a16:creationId xmlns:a16="http://schemas.microsoft.com/office/drawing/2014/main" id="{00000000-0008-0000-0600-000006000000}"/>
              </a:ext>
            </a:extLst>
          </xdr:cNvPr>
          <xdr:cNvSpPr/>
        </xdr:nvSpPr>
        <xdr:spPr>
          <a:xfrm>
            <a:off x="3543110" y="4670"/>
            <a:ext cx="1985718" cy="1875114"/>
          </a:xfrm>
          <a:prstGeom prst="ellipse">
            <a:avLst/>
          </a:prstGeom>
          <a:solidFill>
            <a:schemeClr val="accent3">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600-000007000000}"/>
              </a:ext>
            </a:extLst>
          </xdr:cNvPr>
          <xdr:cNvSpPr/>
        </xdr:nvSpPr>
        <xdr:spPr>
          <a:xfrm>
            <a:off x="3797193" y="395572"/>
            <a:ext cx="1496660" cy="1030703"/>
          </a:xfrm>
          <a:prstGeom prst="rect">
            <a:avLst/>
          </a:prstGeom>
          <a:solidFill>
            <a:schemeClr val="accent3">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600" b="1" kern="1200">
                <a:solidFill>
                  <a:sysClr val="window" lastClr="FFFFFF"/>
                </a:solidFill>
                <a:effectLst/>
                <a:latin typeface="Gisha" panose="020B0502040204020203" pitchFamily="34" charset="-79"/>
                <a:ea typeface="+mn-ea"/>
                <a:cs typeface="Gisha" panose="020B0502040204020203" pitchFamily="34" charset="-79"/>
              </a:rPr>
              <a:t>3a / Contribution à l'aménagement du territoire (environnement, paysages, patrimoine, mobilité, santé)</a:t>
            </a:r>
            <a:endParaRPr lang="fr-FR" sz="1400">
              <a:effectLst/>
              <a:latin typeface="Gisha" panose="020B0502040204020203" pitchFamily="34" charset="-79"/>
              <a:cs typeface="Gisha" panose="020B0502040204020203" pitchFamily="34" charset="-79"/>
            </a:endParaRPr>
          </a:p>
        </xdr:txBody>
      </xdr:sp>
    </xdr:grpSp>
    <xdr:clientData/>
  </xdr:twoCellAnchor>
  <xdr:twoCellAnchor>
    <xdr:from>
      <xdr:col>4</xdr:col>
      <xdr:colOff>1465567</xdr:colOff>
      <xdr:row>74</xdr:row>
      <xdr:rowOff>179292</xdr:rowOff>
    </xdr:from>
    <xdr:to>
      <xdr:col>7</xdr:col>
      <xdr:colOff>258534</xdr:colOff>
      <xdr:row>76</xdr:row>
      <xdr:rowOff>68035</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600-000008000000}"/>
            </a:ext>
          </a:extLst>
        </xdr:cNvPr>
        <xdr:cNvSpPr txBox="1"/>
      </xdr:nvSpPr>
      <xdr:spPr>
        <a:xfrm>
          <a:off x="7479924" y="19161256"/>
          <a:ext cx="2072289" cy="337779"/>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24</xdr:row>
      <xdr:rowOff>115094</xdr:rowOff>
    </xdr:from>
    <xdr:to>
      <xdr:col>3</xdr:col>
      <xdr:colOff>145037</xdr:colOff>
      <xdr:row>26</xdr:row>
      <xdr:rowOff>72973</xdr:rowOff>
    </xdr:to>
    <xdr:pic>
      <xdr:nvPicPr>
        <xdr:cNvPr id="10" name="Image 9">
          <a:extLst>
            <a:ext uri="{FF2B5EF4-FFF2-40B4-BE49-F238E27FC236}">
              <a16:creationId xmlns:a16="http://schemas.microsoft.com/office/drawing/2014/main" id="{00000000-0008-0000-06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10487819"/>
          <a:ext cx="364826" cy="396028"/>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2965082</xdr:colOff>
      <xdr:row>29</xdr:row>
      <xdr:rowOff>157804</xdr:rowOff>
    </xdr:from>
    <xdr:to>
      <xdr:col>3</xdr:col>
      <xdr:colOff>4593046</xdr:colOff>
      <xdr:row>32</xdr:row>
      <xdr:rowOff>17674</xdr:rowOff>
    </xdr:to>
    <xdr:sp macro="" textlink="">
      <xdr:nvSpPr>
        <xdr:cNvPr id="11" name="ZoneTexte 10">
          <a:extLst>
            <a:ext uri="{FF2B5EF4-FFF2-40B4-BE49-F238E27FC236}">
              <a16:creationId xmlns:a16="http://schemas.microsoft.com/office/drawing/2014/main" id="{00000000-0008-0000-0600-00000B000000}"/>
            </a:ext>
          </a:extLst>
        </xdr:cNvPr>
        <xdr:cNvSpPr txBox="1"/>
      </xdr:nvSpPr>
      <xdr:spPr>
        <a:xfrm>
          <a:off x="4171582" y="8010637"/>
          <a:ext cx="1627964" cy="653620"/>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4694068</xdr:colOff>
      <xdr:row>29</xdr:row>
      <xdr:rowOff>221889</xdr:rowOff>
    </xdr:from>
    <xdr:to>
      <xdr:col>4</xdr:col>
      <xdr:colOff>321106</xdr:colOff>
      <xdr:row>31</xdr:row>
      <xdr:rowOff>137230</xdr:rowOff>
    </xdr:to>
    <xdr:sp macro="" textlink="">
      <xdr:nvSpPr>
        <xdr:cNvPr id="12" name="Ellipse 11">
          <a:extLst>
            <a:ext uri="{FF2B5EF4-FFF2-40B4-BE49-F238E27FC236}">
              <a16:creationId xmlns:a16="http://schemas.microsoft.com/office/drawing/2014/main" id="{00000000-0008-0000-0600-00000C000000}"/>
            </a:ext>
          </a:extLst>
        </xdr:cNvPr>
        <xdr:cNvSpPr/>
      </xdr:nvSpPr>
      <xdr:spPr>
        <a:xfrm>
          <a:off x="5900568" y="8074722"/>
          <a:ext cx="431871" cy="508008"/>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1130524</xdr:colOff>
      <xdr:row>30</xdr:row>
      <xdr:rowOff>109046</xdr:rowOff>
    </xdr:from>
    <xdr:to>
      <xdr:col>5</xdr:col>
      <xdr:colOff>355674</xdr:colOff>
      <xdr:row>32</xdr:row>
      <xdr:rowOff>91475</xdr:rowOff>
    </xdr:to>
    <xdr:pic>
      <xdr:nvPicPr>
        <xdr:cNvPr id="13" name="Image 12">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4"/>
        <a:stretch>
          <a:fillRect/>
        </a:stretch>
      </xdr:blipFill>
      <xdr:spPr>
        <a:xfrm>
          <a:off x="7141857" y="8258213"/>
          <a:ext cx="1629078" cy="479844"/>
        </a:xfrm>
        <a:prstGeom prst="rect">
          <a:avLst/>
        </a:prstGeom>
      </xdr:spPr>
    </xdr:pic>
    <xdr:clientData/>
  </xdr:twoCellAnchor>
  <xdr:twoCellAnchor>
    <xdr:from>
      <xdr:col>1</xdr:col>
      <xdr:colOff>0</xdr:colOff>
      <xdr:row>2</xdr:row>
      <xdr:rowOff>59531</xdr:rowOff>
    </xdr:from>
    <xdr:to>
      <xdr:col>3</xdr:col>
      <xdr:colOff>511969</xdr:colOff>
      <xdr:row>8</xdr:row>
      <xdr:rowOff>81091</xdr:rowOff>
    </xdr:to>
    <xdr:grpSp>
      <xdr:nvGrpSpPr>
        <xdr:cNvPr id="15" name="Groupe 14">
          <a:extLst>
            <a:ext uri="{FF2B5EF4-FFF2-40B4-BE49-F238E27FC236}">
              <a16:creationId xmlns:a16="http://schemas.microsoft.com/office/drawing/2014/main" id="{00000000-0008-0000-0600-00000F000000}"/>
            </a:ext>
          </a:extLst>
        </xdr:cNvPr>
        <xdr:cNvGrpSpPr/>
      </xdr:nvGrpSpPr>
      <xdr:grpSpPr>
        <a:xfrm>
          <a:off x="281214" y="422388"/>
          <a:ext cx="1500755" cy="1110132"/>
          <a:chOff x="2576522" y="20901"/>
          <a:chExt cx="2044595" cy="1224091"/>
        </a:xfrm>
        <a:solidFill>
          <a:schemeClr val="accent3">
            <a:lumMod val="75000"/>
          </a:schemeClr>
        </a:solidFill>
      </xdr:grpSpPr>
      <xdr:sp macro="" textlink="">
        <xdr:nvSpPr>
          <xdr:cNvPr id="16" name="Ellipse 15">
            <a:extLst>
              <a:ext uri="{FF2B5EF4-FFF2-40B4-BE49-F238E27FC236}">
                <a16:creationId xmlns:a16="http://schemas.microsoft.com/office/drawing/2014/main" id="{00000000-0008-0000-0600-000010000000}"/>
              </a:ext>
            </a:extLst>
          </xdr:cNvPr>
          <xdr:cNvSpPr/>
        </xdr:nvSpPr>
        <xdr:spPr>
          <a:xfrm>
            <a:off x="2576522" y="20901"/>
            <a:ext cx="2044595" cy="1224091"/>
          </a:xfrm>
          <a:prstGeom prst="ellipse">
            <a:avLst/>
          </a:prstGeom>
          <a:grp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600-000011000000}"/>
              </a:ext>
            </a:extLst>
          </xdr:cNvPr>
          <xdr:cNvSpPr/>
        </xdr:nvSpPr>
        <xdr:spPr>
          <a:xfrm>
            <a:off x="2875946" y="200165"/>
            <a:ext cx="1445747" cy="865563"/>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3</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Co-production de ressources communes</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8" name="Groupe 17">
          <a:extLst>
            <a:ext uri="{FF2B5EF4-FFF2-40B4-BE49-F238E27FC236}">
              <a16:creationId xmlns:a16="http://schemas.microsoft.com/office/drawing/2014/main" id="{00000000-0008-0000-0600-000012000000}"/>
            </a:ext>
          </a:extLst>
        </xdr:cNvPr>
        <xdr:cNvGrpSpPr/>
      </xdr:nvGrpSpPr>
      <xdr:grpSpPr>
        <a:xfrm rot="5400000">
          <a:off x="2321319" y="638336"/>
          <a:ext cx="313861" cy="798185"/>
          <a:chOff x="3379471" y="1297546"/>
          <a:chExt cx="438696" cy="344380"/>
        </a:xfrm>
        <a:solidFill>
          <a:schemeClr val="accent3">
            <a:lumMod val="75000"/>
          </a:schemeClr>
        </a:solidFill>
      </xdr:grpSpPr>
      <xdr:sp macro="" textlink="">
        <xdr:nvSpPr>
          <xdr:cNvPr id="19" name="Flèche droite 18">
            <a:extLst>
              <a:ext uri="{FF2B5EF4-FFF2-40B4-BE49-F238E27FC236}">
                <a16:creationId xmlns:a16="http://schemas.microsoft.com/office/drawing/2014/main" id="{00000000-0008-0000-0600-000013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600-000014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34</xdr:row>
      <xdr:rowOff>71438</xdr:rowOff>
    </xdr:from>
    <xdr:to>
      <xdr:col>3</xdr:col>
      <xdr:colOff>238619</xdr:colOff>
      <xdr:row>36</xdr:row>
      <xdr:rowOff>82233</xdr:rowOff>
    </xdr:to>
    <xdr:pic>
      <xdr:nvPicPr>
        <xdr:cNvPr id="21" name="Image 20">
          <a:extLst>
            <a:ext uri="{FF2B5EF4-FFF2-40B4-BE49-F238E27FC236}">
              <a16:creationId xmlns:a16="http://schemas.microsoft.com/office/drawing/2014/main" id="{00000000-0008-0000-0600-000015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12777788"/>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72</xdr:row>
      <xdr:rowOff>83344</xdr:rowOff>
    </xdr:from>
    <xdr:to>
      <xdr:col>3</xdr:col>
      <xdr:colOff>298150</xdr:colOff>
      <xdr:row>74</xdr:row>
      <xdr:rowOff>94139</xdr:rowOff>
    </xdr:to>
    <xdr:pic>
      <xdr:nvPicPr>
        <xdr:cNvPr id="31" name="Image 30">
          <a:extLst>
            <a:ext uri="{FF2B5EF4-FFF2-40B4-BE49-F238E27FC236}">
              <a16:creationId xmlns:a16="http://schemas.microsoft.com/office/drawing/2014/main" id="{00000000-0008-0000-0600-00001F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2020966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xdr:from>
      <xdr:col>4</xdr:col>
      <xdr:colOff>1511982</xdr:colOff>
      <xdr:row>69</xdr:row>
      <xdr:rowOff>42842</xdr:rowOff>
    </xdr:from>
    <xdr:to>
      <xdr:col>8</xdr:col>
      <xdr:colOff>792616</xdr:colOff>
      <xdr:row>71</xdr:row>
      <xdr:rowOff>53409</xdr:rowOff>
    </xdr:to>
    <xdr:sp macro="" textlink="">
      <xdr:nvSpPr>
        <xdr:cNvPr id="38" name="Zone de texte 2">
          <a:hlinkClick xmlns:r="http://schemas.openxmlformats.org/officeDocument/2006/relationships" r:id="rId5"/>
          <a:extLst>
            <a:ext uri="{FF2B5EF4-FFF2-40B4-BE49-F238E27FC236}">
              <a16:creationId xmlns:a16="http://schemas.microsoft.com/office/drawing/2014/main" id="{00000000-0008-0000-0600-000026000000}"/>
            </a:ext>
          </a:extLst>
        </xdr:cNvPr>
        <xdr:cNvSpPr txBox="1">
          <a:spLocks noChangeArrowheads="1"/>
        </xdr:cNvSpPr>
      </xdr:nvSpPr>
      <xdr:spPr bwMode="auto">
        <a:xfrm>
          <a:off x="7526339" y="18072306"/>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8</xdr:col>
      <xdr:colOff>1018038</xdr:colOff>
      <xdr:row>69</xdr:row>
      <xdr:rowOff>31957</xdr:rowOff>
    </xdr:from>
    <xdr:to>
      <xdr:col>10</xdr:col>
      <xdr:colOff>1129393</xdr:colOff>
      <xdr:row>71</xdr:row>
      <xdr:rowOff>42524</xdr:rowOff>
    </xdr:to>
    <xdr:sp macro="" textlink="">
      <xdr:nvSpPr>
        <xdr:cNvPr id="39" name="Zone de texte 2">
          <a:hlinkClick xmlns:r="http://schemas.openxmlformats.org/officeDocument/2006/relationships" r:id="rId6"/>
          <a:extLst>
            <a:ext uri="{FF2B5EF4-FFF2-40B4-BE49-F238E27FC236}">
              <a16:creationId xmlns:a16="http://schemas.microsoft.com/office/drawing/2014/main" id="{00000000-0008-0000-0600-000027000000}"/>
            </a:ext>
          </a:extLst>
        </xdr:cNvPr>
        <xdr:cNvSpPr txBox="1">
          <a:spLocks noChangeArrowheads="1"/>
        </xdr:cNvSpPr>
      </xdr:nvSpPr>
      <xdr:spPr bwMode="auto">
        <a:xfrm>
          <a:off x="10733538" y="18061421"/>
          <a:ext cx="3159355"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2938009</xdr:colOff>
      <xdr:row>40</xdr:row>
      <xdr:rowOff>13495</xdr:rowOff>
    </xdr:from>
    <xdr:to>
      <xdr:col>4</xdr:col>
      <xdr:colOff>1033422</xdr:colOff>
      <xdr:row>43</xdr:row>
      <xdr:rowOff>24493</xdr:rowOff>
    </xdr:to>
    <xdr:sp macro="" textlink="">
      <xdr:nvSpPr>
        <xdr:cNvPr id="41" name="Zone de texte 2">
          <a:hlinkClick xmlns:r="http://schemas.openxmlformats.org/officeDocument/2006/relationships" r:id="rId7"/>
          <a:extLst>
            <a:ext uri="{FF2B5EF4-FFF2-40B4-BE49-F238E27FC236}">
              <a16:creationId xmlns:a16="http://schemas.microsoft.com/office/drawing/2014/main" id="{00000000-0008-0000-0600-000029000000}"/>
            </a:ext>
          </a:extLst>
        </xdr:cNvPr>
        <xdr:cNvSpPr txBox="1">
          <a:spLocks noChangeArrowheads="1"/>
        </xdr:cNvSpPr>
      </xdr:nvSpPr>
      <xdr:spPr bwMode="auto">
        <a:xfrm>
          <a:off x="4149045" y="12409602"/>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940594</xdr:colOff>
      <xdr:row>52</xdr:row>
      <xdr:rowOff>81747</xdr:rowOff>
    </xdr:from>
    <xdr:to>
      <xdr:col>11</xdr:col>
      <xdr:colOff>1762125</xdr:colOff>
      <xdr:row>54</xdr:row>
      <xdr:rowOff>122458</xdr:rowOff>
    </xdr:to>
    <xdr:sp macro="" textlink="">
      <xdr:nvSpPr>
        <xdr:cNvPr id="42" name="Zone de texte 2">
          <a:hlinkClick xmlns:r="http://schemas.openxmlformats.org/officeDocument/2006/relationships" r:id="rId8"/>
          <a:extLst>
            <a:ext uri="{FF2B5EF4-FFF2-40B4-BE49-F238E27FC236}">
              <a16:creationId xmlns:a16="http://schemas.microsoft.com/office/drawing/2014/main" id="{00000000-0008-0000-0600-00002A000000}"/>
            </a:ext>
          </a:extLst>
        </xdr:cNvPr>
        <xdr:cNvSpPr txBox="1">
          <a:spLocks noChangeArrowheads="1"/>
        </xdr:cNvSpPr>
      </xdr:nvSpPr>
      <xdr:spPr bwMode="auto">
        <a:xfrm>
          <a:off x="12139273" y="14872711"/>
          <a:ext cx="3951173"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1019399</xdr:colOff>
      <xdr:row>40</xdr:row>
      <xdr:rowOff>10885</xdr:rowOff>
    </xdr:from>
    <xdr:to>
      <xdr:col>8</xdr:col>
      <xdr:colOff>119063</xdr:colOff>
      <xdr:row>43</xdr:row>
      <xdr:rowOff>24493</xdr:rowOff>
    </xdr:to>
    <xdr:sp macro="" textlink="">
      <xdr:nvSpPr>
        <xdr:cNvPr id="43" name="Zone de texte 2">
          <a:hlinkClick xmlns:r="http://schemas.openxmlformats.org/officeDocument/2006/relationships" r:id="rId9"/>
          <a:extLst>
            <a:ext uri="{FF2B5EF4-FFF2-40B4-BE49-F238E27FC236}">
              <a16:creationId xmlns:a16="http://schemas.microsoft.com/office/drawing/2014/main" id="{00000000-0008-0000-0600-00002B000000}"/>
            </a:ext>
          </a:extLst>
        </xdr:cNvPr>
        <xdr:cNvSpPr txBox="1">
          <a:spLocks noChangeArrowheads="1"/>
        </xdr:cNvSpPr>
      </xdr:nvSpPr>
      <xdr:spPr bwMode="auto">
        <a:xfrm>
          <a:off x="7033756" y="12406992"/>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53</xdr:row>
      <xdr:rowOff>67181</xdr:rowOff>
    </xdr:from>
    <xdr:to>
      <xdr:col>3</xdr:col>
      <xdr:colOff>4198884</xdr:colOff>
      <xdr:row>54</xdr:row>
      <xdr:rowOff>175872</xdr:rowOff>
    </xdr:to>
    <xdr:sp macro="" textlink="">
      <xdr:nvSpPr>
        <xdr:cNvPr id="44" name="Zone de texte 2">
          <a:hlinkClick xmlns:r="http://schemas.openxmlformats.org/officeDocument/2006/relationships" r:id="rId10"/>
          <a:extLst>
            <a:ext uri="{FF2B5EF4-FFF2-40B4-BE49-F238E27FC236}">
              <a16:creationId xmlns:a16="http://schemas.microsoft.com/office/drawing/2014/main" id="{00000000-0008-0000-0600-00002C000000}"/>
            </a:ext>
          </a:extLst>
        </xdr:cNvPr>
        <xdr:cNvSpPr txBox="1">
          <a:spLocks noChangeArrowheads="1"/>
        </xdr:cNvSpPr>
      </xdr:nvSpPr>
      <xdr:spPr bwMode="auto">
        <a:xfrm>
          <a:off x="1249590" y="15048645"/>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55</xdr:row>
      <xdr:rowOff>152881</xdr:rowOff>
    </xdr:from>
    <xdr:to>
      <xdr:col>3</xdr:col>
      <xdr:colOff>3786187</xdr:colOff>
      <xdr:row>57</xdr:row>
      <xdr:rowOff>148658</xdr:rowOff>
    </xdr:to>
    <xdr:sp macro="" textlink="">
      <xdr:nvSpPr>
        <xdr:cNvPr id="45" name="Text Box 19">
          <a:hlinkClick xmlns:r="http://schemas.openxmlformats.org/officeDocument/2006/relationships" r:id="rId11"/>
          <a:extLst>
            <a:ext uri="{FF2B5EF4-FFF2-40B4-BE49-F238E27FC236}">
              <a16:creationId xmlns:a16="http://schemas.microsoft.com/office/drawing/2014/main" id="{00000000-0008-0000-0600-00002D000000}"/>
            </a:ext>
          </a:extLst>
        </xdr:cNvPr>
        <xdr:cNvSpPr txBox="1">
          <a:spLocks noChangeArrowheads="1"/>
        </xdr:cNvSpPr>
      </xdr:nvSpPr>
      <xdr:spPr bwMode="auto">
        <a:xfrm>
          <a:off x="1211036" y="15515345"/>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967809</xdr:colOff>
      <xdr:row>55</xdr:row>
      <xdr:rowOff>90329</xdr:rowOff>
    </xdr:from>
    <xdr:to>
      <xdr:col>11</xdr:col>
      <xdr:colOff>1558019</xdr:colOff>
      <xdr:row>57</xdr:row>
      <xdr:rowOff>122459</xdr:rowOff>
    </xdr:to>
    <xdr:sp macro="" textlink="">
      <xdr:nvSpPr>
        <xdr:cNvPr id="46" name="Text Box 18">
          <a:hlinkClick xmlns:r="http://schemas.openxmlformats.org/officeDocument/2006/relationships" r:id="rId12"/>
          <a:extLst>
            <a:ext uri="{FF2B5EF4-FFF2-40B4-BE49-F238E27FC236}">
              <a16:creationId xmlns:a16="http://schemas.microsoft.com/office/drawing/2014/main" id="{00000000-0008-0000-0600-00002E000000}"/>
            </a:ext>
          </a:extLst>
        </xdr:cNvPr>
        <xdr:cNvSpPr txBox="1">
          <a:spLocks noChangeArrowheads="1"/>
        </xdr:cNvSpPr>
      </xdr:nvSpPr>
      <xdr:spPr bwMode="auto">
        <a:xfrm>
          <a:off x="12166488" y="15452793"/>
          <a:ext cx="3719852"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69</xdr:row>
      <xdr:rowOff>56448</xdr:rowOff>
    </xdr:from>
    <xdr:to>
      <xdr:col>4</xdr:col>
      <xdr:colOff>1609045</xdr:colOff>
      <xdr:row>71</xdr:row>
      <xdr:rowOff>53409</xdr:rowOff>
    </xdr:to>
    <xdr:sp macro="" textlink="">
      <xdr:nvSpPr>
        <xdr:cNvPr id="47" name="Zone de texte 2">
          <a:hlinkClick xmlns:r="http://schemas.openxmlformats.org/officeDocument/2006/relationships" r:id="rId13"/>
          <a:extLst>
            <a:ext uri="{FF2B5EF4-FFF2-40B4-BE49-F238E27FC236}">
              <a16:creationId xmlns:a16="http://schemas.microsoft.com/office/drawing/2014/main" id="{00000000-0008-0000-0600-00002F000000}"/>
            </a:ext>
          </a:extLst>
        </xdr:cNvPr>
        <xdr:cNvSpPr txBox="1">
          <a:spLocks noChangeArrowheads="1"/>
        </xdr:cNvSpPr>
      </xdr:nvSpPr>
      <xdr:spPr bwMode="auto">
        <a:xfrm>
          <a:off x="4901973" y="18085912"/>
          <a:ext cx="2721429"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8</xdr:col>
      <xdr:colOff>76420</xdr:colOff>
      <xdr:row>40</xdr:row>
      <xdr:rowOff>0</xdr:rowOff>
    </xdr:from>
    <xdr:to>
      <xdr:col>9</xdr:col>
      <xdr:colOff>1399151</xdr:colOff>
      <xdr:row>43</xdr:row>
      <xdr:rowOff>13607</xdr:rowOff>
    </xdr:to>
    <xdr:sp macro="" textlink="">
      <xdr:nvSpPr>
        <xdr:cNvPr id="48" name="Zone de texte 2">
          <a:hlinkClick xmlns:r="http://schemas.openxmlformats.org/officeDocument/2006/relationships" r:id="rId14"/>
          <a:extLst>
            <a:ext uri="{FF2B5EF4-FFF2-40B4-BE49-F238E27FC236}">
              <a16:creationId xmlns:a16="http://schemas.microsoft.com/office/drawing/2014/main" id="{00000000-0008-0000-0600-000030000000}"/>
            </a:ext>
          </a:extLst>
        </xdr:cNvPr>
        <xdr:cNvSpPr txBox="1">
          <a:spLocks noChangeArrowheads="1"/>
        </xdr:cNvSpPr>
      </xdr:nvSpPr>
      <xdr:spPr bwMode="auto">
        <a:xfrm>
          <a:off x="9791920" y="12396107"/>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340178</xdr:colOff>
      <xdr:row>7</xdr:row>
      <xdr:rowOff>81643</xdr:rowOff>
    </xdr:from>
    <xdr:to>
      <xdr:col>9</xdr:col>
      <xdr:colOff>826633</xdr:colOff>
      <xdr:row>10</xdr:row>
      <xdr:rowOff>43623</xdr:rowOff>
    </xdr:to>
    <xdr:sp macro="" textlink="">
      <xdr:nvSpPr>
        <xdr:cNvPr id="35" name="ZoneTexte 34">
          <a:extLst>
            <a:ext uri="{FF2B5EF4-FFF2-40B4-BE49-F238E27FC236}">
              <a16:creationId xmlns:a16="http://schemas.microsoft.com/office/drawing/2014/main" id="{00000000-0008-0000-0600-000023000000}"/>
            </a:ext>
          </a:extLst>
        </xdr:cNvPr>
        <xdr:cNvSpPr txBox="1"/>
      </xdr:nvSpPr>
      <xdr:spPr>
        <a:xfrm>
          <a:off x="10055678" y="1415143"/>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8</xdr:col>
      <xdr:colOff>217714</xdr:colOff>
      <xdr:row>6</xdr:row>
      <xdr:rowOff>81643</xdr:rowOff>
    </xdr:from>
    <xdr:to>
      <xdr:col>8</xdr:col>
      <xdr:colOff>580688</xdr:colOff>
      <xdr:row>8</xdr:row>
      <xdr:rowOff>80532</xdr:rowOff>
    </xdr:to>
    <xdr:pic>
      <xdr:nvPicPr>
        <xdr:cNvPr id="36" name="Image 35">
          <a:extLst>
            <a:ext uri="{FF2B5EF4-FFF2-40B4-BE49-F238E27FC236}">
              <a16:creationId xmlns:a16="http://schemas.microsoft.com/office/drawing/2014/main" id="{00000000-0008-0000-0600-000024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933214" y="1224643"/>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3701143</xdr:colOff>
      <xdr:row>43</xdr:row>
      <xdr:rowOff>13607</xdr:rowOff>
    </xdr:from>
    <xdr:to>
      <xdr:col>9</xdr:col>
      <xdr:colOff>929821</xdr:colOff>
      <xdr:row>68</xdr:row>
      <xdr:rowOff>136071</xdr:rowOff>
    </xdr:to>
    <xdr:graphicFrame macro="">
      <xdr:nvGraphicFramePr>
        <xdr:cNvPr id="34" name="Diagramme 33">
          <a:extLst>
            <a:ext uri="{FF2B5EF4-FFF2-40B4-BE49-F238E27FC236}">
              <a16:creationId xmlns:a16="http://schemas.microsoft.com/office/drawing/2014/main" id="{00000000-0008-0000-0600-00002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5" r:lo="rId16" r:qs="rId17" r:cs="rId18"/>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2719454</xdr:colOff>
      <xdr:row>47</xdr:row>
      <xdr:rowOff>232834</xdr:rowOff>
    </xdr:from>
    <xdr:to>
      <xdr:col>8</xdr:col>
      <xdr:colOff>137581</xdr:colOff>
      <xdr:row>52</xdr:row>
      <xdr:rowOff>41971</xdr:rowOff>
    </xdr:to>
    <xdr:sp macro="" textlink="">
      <xdr:nvSpPr>
        <xdr:cNvPr id="2" name="Rectangle 1">
          <a:extLst>
            <a:ext uri="{FF2B5EF4-FFF2-40B4-BE49-F238E27FC236}">
              <a16:creationId xmlns:a16="http://schemas.microsoft.com/office/drawing/2014/main" id="{00000000-0008-0000-0700-000002000000}"/>
            </a:ext>
          </a:extLst>
        </xdr:cNvPr>
        <xdr:cNvSpPr/>
      </xdr:nvSpPr>
      <xdr:spPr>
        <a:xfrm>
          <a:off x="3925954" y="12562417"/>
          <a:ext cx="5281544" cy="105797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881280</xdr:colOff>
      <xdr:row>48</xdr:row>
      <xdr:rowOff>275166</xdr:rowOff>
    </xdr:from>
    <xdr:to>
      <xdr:col>4</xdr:col>
      <xdr:colOff>2275416</xdr:colOff>
      <xdr:row>48</xdr:row>
      <xdr:rowOff>284568</xdr:rowOff>
    </xdr:to>
    <xdr:cxnSp macro="">
      <xdr:nvCxnSpPr>
        <xdr:cNvPr id="3" name="Connecteur droit 2">
          <a:extLst>
            <a:ext uri="{FF2B5EF4-FFF2-40B4-BE49-F238E27FC236}">
              <a16:creationId xmlns:a16="http://schemas.microsoft.com/office/drawing/2014/main" id="{00000000-0008-0000-0700-000003000000}"/>
            </a:ext>
          </a:extLst>
        </xdr:cNvPr>
        <xdr:cNvCxnSpPr/>
      </xdr:nvCxnSpPr>
      <xdr:spPr>
        <a:xfrm flipV="1">
          <a:off x="6892613" y="12869333"/>
          <a:ext cx="1394136" cy="9402"/>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720385</xdr:colOff>
      <xdr:row>48</xdr:row>
      <xdr:rowOff>83962</xdr:rowOff>
    </xdr:from>
    <xdr:to>
      <xdr:col>5</xdr:col>
      <xdr:colOff>137583</xdr:colOff>
      <xdr:row>49</xdr:row>
      <xdr:rowOff>295196</xdr:rowOff>
    </xdr:to>
    <xdr:graphicFrame macro="">
      <xdr:nvGraphicFramePr>
        <xdr:cNvPr id="4" name="Graphique 3">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0</xdr:row>
      <xdr:rowOff>116417</xdr:rowOff>
    </xdr:from>
    <xdr:to>
      <xdr:col>4</xdr:col>
      <xdr:colOff>63500</xdr:colOff>
      <xdr:row>9</xdr:row>
      <xdr:rowOff>119062</xdr:rowOff>
    </xdr:to>
    <xdr:grpSp>
      <xdr:nvGrpSpPr>
        <xdr:cNvPr id="5" name="Groupe 4">
          <a:extLst>
            <a:ext uri="{FF2B5EF4-FFF2-40B4-BE49-F238E27FC236}">
              <a16:creationId xmlns:a16="http://schemas.microsoft.com/office/drawing/2014/main" id="{00000000-0008-0000-0700-000005000000}"/>
            </a:ext>
          </a:extLst>
        </xdr:cNvPr>
        <xdr:cNvGrpSpPr>
          <a:grpSpLocks/>
        </xdr:cNvGrpSpPr>
      </xdr:nvGrpSpPr>
      <xdr:grpSpPr bwMode="auto">
        <a:xfrm>
          <a:off x="3196432" y="116417"/>
          <a:ext cx="3162639" cy="1635502"/>
          <a:chOff x="3543110" y="4670"/>
          <a:chExt cx="1734251" cy="1734251"/>
        </a:xfrm>
        <a:solidFill>
          <a:srgbClr val="92D050"/>
        </a:solidFill>
      </xdr:grpSpPr>
      <xdr:sp macro="" textlink="">
        <xdr:nvSpPr>
          <xdr:cNvPr id="6" name="Ellipse 5">
            <a:extLst>
              <a:ext uri="{FF2B5EF4-FFF2-40B4-BE49-F238E27FC236}">
                <a16:creationId xmlns:a16="http://schemas.microsoft.com/office/drawing/2014/main" id="{00000000-0008-0000-0700-000006000000}"/>
              </a:ext>
            </a:extLst>
          </xdr:cNvPr>
          <xdr:cNvSpPr/>
        </xdr:nvSpPr>
        <xdr:spPr>
          <a:xfrm>
            <a:off x="3543110" y="4670"/>
            <a:ext cx="1734251" cy="1734251"/>
          </a:xfrm>
          <a:prstGeom prst="ellipse">
            <a:avLst/>
          </a:prstGeom>
          <a:solidFill>
            <a:schemeClr val="accent3">
              <a:lumMod val="60000"/>
              <a:lumOff val="40000"/>
            </a:scheme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700-000007000000}"/>
              </a:ext>
            </a:extLst>
          </xdr:cNvPr>
          <xdr:cNvSpPr/>
        </xdr:nvSpPr>
        <xdr:spPr>
          <a:xfrm>
            <a:off x="3797870" y="620038"/>
            <a:ext cx="1316402" cy="705458"/>
          </a:xfrm>
          <a:prstGeom prst="rect">
            <a:avLst/>
          </a:prstGeom>
          <a:solidFill>
            <a:schemeClr val="accent3">
              <a:lumMod val="60000"/>
              <a:lumOff val="40000"/>
            </a:schemeClr>
          </a:solid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600" b="1" kern="1200">
                <a:solidFill>
                  <a:sysClr val="window" lastClr="FFFFFF"/>
                </a:solidFill>
                <a:effectLst/>
                <a:latin typeface="Gisha" panose="020B0502040204020203" pitchFamily="34" charset="-79"/>
                <a:ea typeface="+mn-ea"/>
                <a:cs typeface="Gisha" panose="020B0502040204020203" pitchFamily="34" charset="-79"/>
              </a:rPr>
              <a:t>3b / Redistribution de la création de valeur / partage de  la valeur </a:t>
            </a:r>
          </a:p>
          <a:p>
            <a:pPr algn="ctr"/>
            <a:endParaRPr lang="fr-FR" sz="1200">
              <a:effectLst/>
            </a:endParaRPr>
          </a:p>
        </xdr:txBody>
      </xdr:sp>
    </xdr:grpSp>
    <xdr:clientData/>
  </xdr:twoCellAnchor>
  <xdr:twoCellAnchor>
    <xdr:from>
      <xdr:col>4</xdr:col>
      <xdr:colOff>1234248</xdr:colOff>
      <xdr:row>93</xdr:row>
      <xdr:rowOff>179294</xdr:rowOff>
    </xdr:from>
    <xdr:to>
      <xdr:col>7</xdr:col>
      <xdr:colOff>149679</xdr:colOff>
      <xdr:row>95</xdr:row>
      <xdr:rowOff>68038</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700-000008000000}"/>
            </a:ext>
          </a:extLst>
        </xdr:cNvPr>
        <xdr:cNvSpPr txBox="1"/>
      </xdr:nvSpPr>
      <xdr:spPr>
        <a:xfrm>
          <a:off x="7248605" y="30564044"/>
          <a:ext cx="1977038" cy="351387"/>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 globale</a:t>
          </a:r>
        </a:p>
      </xdr:txBody>
    </xdr:sp>
    <xdr:clientData/>
  </xdr:twoCellAnchor>
  <xdr:twoCellAnchor editAs="oneCell">
    <xdr:from>
      <xdr:col>2</xdr:col>
      <xdr:colOff>85011</xdr:colOff>
      <xdr:row>44</xdr:row>
      <xdr:rowOff>115094</xdr:rowOff>
    </xdr:from>
    <xdr:to>
      <xdr:col>3</xdr:col>
      <xdr:colOff>145037</xdr:colOff>
      <xdr:row>46</xdr:row>
      <xdr:rowOff>62389</xdr:rowOff>
    </xdr:to>
    <xdr:pic>
      <xdr:nvPicPr>
        <xdr:cNvPr id="10" name="Image 9">
          <a:extLst>
            <a:ext uri="{FF2B5EF4-FFF2-40B4-BE49-F238E27FC236}">
              <a16:creationId xmlns:a16="http://schemas.microsoft.com/office/drawing/2014/main" id="{00000000-0008-0000-07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6811169"/>
          <a:ext cx="364826" cy="396028"/>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2912165</xdr:colOff>
      <xdr:row>48</xdr:row>
      <xdr:rowOff>168386</xdr:rowOff>
    </xdr:from>
    <xdr:to>
      <xdr:col>3</xdr:col>
      <xdr:colOff>4540129</xdr:colOff>
      <xdr:row>51</xdr:row>
      <xdr:rowOff>28256</xdr:rowOff>
    </xdr:to>
    <xdr:sp macro="" textlink="">
      <xdr:nvSpPr>
        <xdr:cNvPr id="11" name="ZoneTexte 10">
          <a:extLst>
            <a:ext uri="{FF2B5EF4-FFF2-40B4-BE49-F238E27FC236}">
              <a16:creationId xmlns:a16="http://schemas.microsoft.com/office/drawing/2014/main" id="{00000000-0008-0000-0700-00000B000000}"/>
            </a:ext>
          </a:extLst>
        </xdr:cNvPr>
        <xdr:cNvSpPr txBox="1"/>
      </xdr:nvSpPr>
      <xdr:spPr>
        <a:xfrm>
          <a:off x="4118665" y="12762553"/>
          <a:ext cx="1627964" cy="653620"/>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4683485</xdr:colOff>
      <xdr:row>48</xdr:row>
      <xdr:rowOff>200721</xdr:rowOff>
    </xdr:from>
    <xdr:to>
      <xdr:col>4</xdr:col>
      <xdr:colOff>310523</xdr:colOff>
      <xdr:row>50</xdr:row>
      <xdr:rowOff>147812</xdr:rowOff>
    </xdr:to>
    <xdr:sp macro="" textlink="">
      <xdr:nvSpPr>
        <xdr:cNvPr id="12" name="Ellipse 11">
          <a:extLst>
            <a:ext uri="{FF2B5EF4-FFF2-40B4-BE49-F238E27FC236}">
              <a16:creationId xmlns:a16="http://schemas.microsoft.com/office/drawing/2014/main" id="{00000000-0008-0000-0700-00000C000000}"/>
            </a:ext>
          </a:extLst>
        </xdr:cNvPr>
        <xdr:cNvSpPr/>
      </xdr:nvSpPr>
      <xdr:spPr>
        <a:xfrm>
          <a:off x="5889985" y="12794888"/>
          <a:ext cx="431871" cy="539757"/>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200"/>
        </a:p>
      </xdr:txBody>
    </xdr:sp>
    <xdr:clientData/>
  </xdr:twoCellAnchor>
  <xdr:twoCellAnchor editAs="oneCell">
    <xdr:from>
      <xdr:col>4</xdr:col>
      <xdr:colOff>933977</xdr:colOff>
      <xdr:row>49</xdr:row>
      <xdr:rowOff>92416</xdr:rowOff>
    </xdr:from>
    <xdr:to>
      <xdr:col>5</xdr:col>
      <xdr:colOff>277055</xdr:colOff>
      <xdr:row>51</xdr:row>
      <xdr:rowOff>170094</xdr:rowOff>
    </xdr:to>
    <xdr:pic>
      <xdr:nvPicPr>
        <xdr:cNvPr id="13" name="Imag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4"/>
        <a:stretch>
          <a:fillRect/>
        </a:stretch>
      </xdr:blipFill>
      <xdr:spPr>
        <a:xfrm>
          <a:off x="6948334" y="18421237"/>
          <a:ext cx="1629078" cy="485892"/>
        </a:xfrm>
        <a:prstGeom prst="rect">
          <a:avLst/>
        </a:prstGeom>
      </xdr:spPr>
    </xdr:pic>
    <xdr:clientData/>
  </xdr:twoCellAnchor>
  <xdr:twoCellAnchor>
    <xdr:from>
      <xdr:col>0</xdr:col>
      <xdr:colOff>111126</xdr:colOff>
      <xdr:row>2</xdr:row>
      <xdr:rowOff>142875</xdr:rowOff>
    </xdr:from>
    <xdr:to>
      <xdr:col>3</xdr:col>
      <xdr:colOff>666750</xdr:colOff>
      <xdr:row>9</xdr:row>
      <xdr:rowOff>142875</xdr:rowOff>
    </xdr:to>
    <xdr:grpSp>
      <xdr:nvGrpSpPr>
        <xdr:cNvPr id="15" name="Groupe 14">
          <a:extLst>
            <a:ext uri="{FF2B5EF4-FFF2-40B4-BE49-F238E27FC236}">
              <a16:creationId xmlns:a16="http://schemas.microsoft.com/office/drawing/2014/main" id="{00000000-0008-0000-0700-00000F000000}"/>
            </a:ext>
          </a:extLst>
        </xdr:cNvPr>
        <xdr:cNvGrpSpPr/>
      </xdr:nvGrpSpPr>
      <xdr:grpSpPr>
        <a:xfrm>
          <a:off x="111126" y="505732"/>
          <a:ext cx="1825624" cy="1270000"/>
          <a:chOff x="2576522" y="20901"/>
          <a:chExt cx="2044595" cy="1224091"/>
        </a:xfrm>
        <a:solidFill>
          <a:srgbClr val="92D050"/>
        </a:solidFill>
      </xdr:grpSpPr>
      <xdr:sp macro="" textlink="">
        <xdr:nvSpPr>
          <xdr:cNvPr id="16" name="Ellipse 15">
            <a:extLst>
              <a:ext uri="{FF2B5EF4-FFF2-40B4-BE49-F238E27FC236}">
                <a16:creationId xmlns:a16="http://schemas.microsoft.com/office/drawing/2014/main" id="{00000000-0008-0000-0700-000010000000}"/>
              </a:ext>
            </a:extLst>
          </xdr:cNvPr>
          <xdr:cNvSpPr/>
        </xdr:nvSpPr>
        <xdr:spPr>
          <a:xfrm>
            <a:off x="2576522" y="20901"/>
            <a:ext cx="2044595" cy="1224091"/>
          </a:xfrm>
          <a:prstGeom prst="ellipse">
            <a:avLst/>
          </a:prstGeom>
          <a:solidFill>
            <a:schemeClr val="accent3">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7" name="Ellipse 4">
            <a:extLst>
              <a:ext uri="{FF2B5EF4-FFF2-40B4-BE49-F238E27FC236}">
                <a16:creationId xmlns:a16="http://schemas.microsoft.com/office/drawing/2014/main" id="{00000000-0008-0000-0700-000011000000}"/>
              </a:ext>
            </a:extLst>
          </xdr:cNvPr>
          <xdr:cNvSpPr/>
        </xdr:nvSpPr>
        <xdr:spPr>
          <a:xfrm>
            <a:off x="2875946" y="231098"/>
            <a:ext cx="1378192" cy="834630"/>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3</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Co-production de ressources communes</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8" name="Groupe 17">
          <a:extLst>
            <a:ext uri="{FF2B5EF4-FFF2-40B4-BE49-F238E27FC236}">
              <a16:creationId xmlns:a16="http://schemas.microsoft.com/office/drawing/2014/main" id="{00000000-0008-0000-0700-000012000000}"/>
            </a:ext>
          </a:extLst>
        </xdr:cNvPr>
        <xdr:cNvGrpSpPr/>
      </xdr:nvGrpSpPr>
      <xdr:grpSpPr>
        <a:xfrm rot="5400000">
          <a:off x="2321319" y="638336"/>
          <a:ext cx="313861" cy="798185"/>
          <a:chOff x="3379471" y="1297546"/>
          <a:chExt cx="438696" cy="344380"/>
        </a:xfrm>
        <a:solidFill>
          <a:schemeClr val="accent3">
            <a:lumMod val="75000"/>
          </a:schemeClr>
        </a:solidFill>
      </xdr:grpSpPr>
      <xdr:sp macro="" textlink="">
        <xdr:nvSpPr>
          <xdr:cNvPr id="19" name="Flèche droite 18">
            <a:extLst>
              <a:ext uri="{FF2B5EF4-FFF2-40B4-BE49-F238E27FC236}">
                <a16:creationId xmlns:a16="http://schemas.microsoft.com/office/drawing/2014/main" id="{00000000-0008-0000-0700-000013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20" name="Flèche droite 4">
            <a:extLst>
              <a:ext uri="{FF2B5EF4-FFF2-40B4-BE49-F238E27FC236}">
                <a16:creationId xmlns:a16="http://schemas.microsoft.com/office/drawing/2014/main" id="{00000000-0008-0000-0700-000014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53</xdr:row>
      <xdr:rowOff>71438</xdr:rowOff>
    </xdr:from>
    <xdr:to>
      <xdr:col>3</xdr:col>
      <xdr:colOff>238619</xdr:colOff>
      <xdr:row>55</xdr:row>
      <xdr:rowOff>55019</xdr:rowOff>
    </xdr:to>
    <xdr:pic>
      <xdr:nvPicPr>
        <xdr:cNvPr id="21" name="Image 20">
          <a:extLst>
            <a:ext uri="{FF2B5EF4-FFF2-40B4-BE49-F238E27FC236}">
              <a16:creationId xmlns:a16="http://schemas.microsoft.com/office/drawing/2014/main" id="{00000000-0008-0000-0700-000015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9101138"/>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91</xdr:row>
      <xdr:rowOff>83344</xdr:rowOff>
    </xdr:from>
    <xdr:to>
      <xdr:col>3</xdr:col>
      <xdr:colOff>298150</xdr:colOff>
      <xdr:row>93</xdr:row>
      <xdr:rowOff>66925</xdr:rowOff>
    </xdr:to>
    <xdr:pic>
      <xdr:nvPicPr>
        <xdr:cNvPr id="31" name="Image 30">
          <a:extLst>
            <a:ext uri="{FF2B5EF4-FFF2-40B4-BE49-F238E27FC236}">
              <a16:creationId xmlns:a16="http://schemas.microsoft.com/office/drawing/2014/main" id="{00000000-0008-0000-0700-00001F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1653301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137583</xdr:colOff>
      <xdr:row>25</xdr:row>
      <xdr:rowOff>84666</xdr:rowOff>
    </xdr:from>
    <xdr:to>
      <xdr:col>3</xdr:col>
      <xdr:colOff>192317</xdr:colOff>
      <xdr:row>27</xdr:row>
      <xdr:rowOff>6827</xdr:rowOff>
    </xdr:to>
    <xdr:pic>
      <xdr:nvPicPr>
        <xdr:cNvPr id="41" name="Image 40">
          <a:extLst>
            <a:ext uri="{FF2B5EF4-FFF2-40B4-BE49-F238E27FC236}">
              <a16:creationId xmlns:a16="http://schemas.microsoft.com/office/drawing/2014/main" id="{00000000-0008-0000-0700-000029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37166" y="5820833"/>
          <a:ext cx="361651" cy="387827"/>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editAs="oneCell">
    <xdr:from>
      <xdr:col>2</xdr:col>
      <xdr:colOff>57452</xdr:colOff>
      <xdr:row>17</xdr:row>
      <xdr:rowOff>51404</xdr:rowOff>
    </xdr:from>
    <xdr:to>
      <xdr:col>3</xdr:col>
      <xdr:colOff>112186</xdr:colOff>
      <xdr:row>18</xdr:row>
      <xdr:rowOff>177672</xdr:rowOff>
    </xdr:to>
    <xdr:pic>
      <xdr:nvPicPr>
        <xdr:cNvPr id="37" name="Image 36">
          <a:extLst>
            <a:ext uri="{FF2B5EF4-FFF2-40B4-BE49-F238E27FC236}">
              <a16:creationId xmlns:a16="http://schemas.microsoft.com/office/drawing/2014/main" id="{00000000-0008-0000-0700-000025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69131" y="4677833"/>
          <a:ext cx="354091" cy="384804"/>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4</xdr:col>
      <xdr:colOff>1511982</xdr:colOff>
      <xdr:row>85</xdr:row>
      <xdr:rowOff>192525</xdr:rowOff>
    </xdr:from>
    <xdr:to>
      <xdr:col>8</xdr:col>
      <xdr:colOff>1037545</xdr:colOff>
      <xdr:row>87</xdr:row>
      <xdr:rowOff>175878</xdr:rowOff>
    </xdr:to>
    <xdr:sp macro="" textlink="">
      <xdr:nvSpPr>
        <xdr:cNvPr id="44" name="Zone de texte 2">
          <a:hlinkClick xmlns:r="http://schemas.openxmlformats.org/officeDocument/2006/relationships" r:id="rId6"/>
          <a:extLst>
            <a:ext uri="{FF2B5EF4-FFF2-40B4-BE49-F238E27FC236}">
              <a16:creationId xmlns:a16="http://schemas.microsoft.com/office/drawing/2014/main" id="{00000000-0008-0000-0700-00002C000000}"/>
            </a:ext>
          </a:extLst>
        </xdr:cNvPr>
        <xdr:cNvSpPr txBox="1">
          <a:spLocks noChangeArrowheads="1"/>
        </xdr:cNvSpPr>
      </xdr:nvSpPr>
      <xdr:spPr bwMode="auto">
        <a:xfrm>
          <a:off x="7526339" y="28821954"/>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8</xdr:col>
      <xdr:colOff>1262967</xdr:colOff>
      <xdr:row>85</xdr:row>
      <xdr:rowOff>181640</xdr:rowOff>
    </xdr:from>
    <xdr:to>
      <xdr:col>10</xdr:col>
      <xdr:colOff>1319893</xdr:colOff>
      <xdr:row>87</xdr:row>
      <xdr:rowOff>164993</xdr:rowOff>
    </xdr:to>
    <xdr:sp macro="" textlink="">
      <xdr:nvSpPr>
        <xdr:cNvPr id="45" name="Zone de texte 2">
          <a:hlinkClick xmlns:r="http://schemas.openxmlformats.org/officeDocument/2006/relationships" r:id="rId7"/>
          <a:extLst>
            <a:ext uri="{FF2B5EF4-FFF2-40B4-BE49-F238E27FC236}">
              <a16:creationId xmlns:a16="http://schemas.microsoft.com/office/drawing/2014/main" id="{00000000-0008-0000-0700-00002D000000}"/>
            </a:ext>
          </a:extLst>
        </xdr:cNvPr>
        <xdr:cNvSpPr txBox="1">
          <a:spLocks noChangeArrowheads="1"/>
        </xdr:cNvSpPr>
      </xdr:nvSpPr>
      <xdr:spPr bwMode="auto">
        <a:xfrm>
          <a:off x="10733538" y="28933533"/>
          <a:ext cx="3104926"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2938009</xdr:colOff>
      <xdr:row>58</xdr:row>
      <xdr:rowOff>40714</xdr:rowOff>
    </xdr:from>
    <xdr:to>
      <xdr:col>4</xdr:col>
      <xdr:colOff>1033422</xdr:colOff>
      <xdr:row>61</xdr:row>
      <xdr:rowOff>119748</xdr:rowOff>
    </xdr:to>
    <xdr:sp macro="" textlink="">
      <xdr:nvSpPr>
        <xdr:cNvPr id="47" name="Zone de texte 2">
          <a:hlinkClick xmlns:r="http://schemas.openxmlformats.org/officeDocument/2006/relationships" r:id="rId8"/>
          <a:extLst>
            <a:ext uri="{FF2B5EF4-FFF2-40B4-BE49-F238E27FC236}">
              <a16:creationId xmlns:a16="http://schemas.microsoft.com/office/drawing/2014/main" id="{00000000-0008-0000-0700-00002F000000}"/>
            </a:ext>
          </a:extLst>
        </xdr:cNvPr>
        <xdr:cNvSpPr txBox="1">
          <a:spLocks noChangeArrowheads="1"/>
        </xdr:cNvSpPr>
      </xdr:nvSpPr>
      <xdr:spPr bwMode="auto">
        <a:xfrm>
          <a:off x="4149045" y="23159250"/>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1185523</xdr:colOff>
      <xdr:row>70</xdr:row>
      <xdr:rowOff>54538</xdr:rowOff>
    </xdr:from>
    <xdr:to>
      <xdr:col>11</xdr:col>
      <xdr:colOff>2007053</xdr:colOff>
      <xdr:row>72</xdr:row>
      <xdr:rowOff>68034</xdr:rowOff>
    </xdr:to>
    <xdr:sp macro="" textlink="">
      <xdr:nvSpPr>
        <xdr:cNvPr id="48" name="Zone de texte 2">
          <a:hlinkClick xmlns:r="http://schemas.openxmlformats.org/officeDocument/2006/relationships" r:id="rId9"/>
          <a:extLst>
            <a:ext uri="{FF2B5EF4-FFF2-40B4-BE49-F238E27FC236}">
              <a16:creationId xmlns:a16="http://schemas.microsoft.com/office/drawing/2014/main" id="{00000000-0008-0000-0700-000030000000}"/>
            </a:ext>
          </a:extLst>
        </xdr:cNvPr>
        <xdr:cNvSpPr txBox="1">
          <a:spLocks noChangeArrowheads="1"/>
        </xdr:cNvSpPr>
      </xdr:nvSpPr>
      <xdr:spPr bwMode="auto">
        <a:xfrm>
          <a:off x="12139273" y="25622359"/>
          <a:ext cx="3951173"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1019399</xdr:colOff>
      <xdr:row>58</xdr:row>
      <xdr:rowOff>38104</xdr:rowOff>
    </xdr:from>
    <xdr:to>
      <xdr:col>8</xdr:col>
      <xdr:colOff>363992</xdr:colOff>
      <xdr:row>61</xdr:row>
      <xdr:rowOff>119748</xdr:rowOff>
    </xdr:to>
    <xdr:sp macro="" textlink="">
      <xdr:nvSpPr>
        <xdr:cNvPr id="49" name="Zone de texte 2">
          <a:hlinkClick xmlns:r="http://schemas.openxmlformats.org/officeDocument/2006/relationships" r:id="rId10"/>
          <a:extLst>
            <a:ext uri="{FF2B5EF4-FFF2-40B4-BE49-F238E27FC236}">
              <a16:creationId xmlns:a16="http://schemas.microsoft.com/office/drawing/2014/main" id="{00000000-0008-0000-0700-000031000000}"/>
            </a:ext>
          </a:extLst>
        </xdr:cNvPr>
        <xdr:cNvSpPr txBox="1">
          <a:spLocks noChangeArrowheads="1"/>
        </xdr:cNvSpPr>
      </xdr:nvSpPr>
      <xdr:spPr bwMode="auto">
        <a:xfrm>
          <a:off x="7033756" y="23156640"/>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38554</xdr:colOff>
      <xdr:row>71</xdr:row>
      <xdr:rowOff>26364</xdr:rowOff>
    </xdr:from>
    <xdr:to>
      <xdr:col>3</xdr:col>
      <xdr:colOff>4198884</xdr:colOff>
      <xdr:row>72</xdr:row>
      <xdr:rowOff>121448</xdr:rowOff>
    </xdr:to>
    <xdr:sp macro="" textlink="">
      <xdr:nvSpPr>
        <xdr:cNvPr id="50" name="Zone de texte 2">
          <a:hlinkClick xmlns:r="http://schemas.openxmlformats.org/officeDocument/2006/relationships" r:id="rId11"/>
          <a:extLst>
            <a:ext uri="{FF2B5EF4-FFF2-40B4-BE49-F238E27FC236}">
              <a16:creationId xmlns:a16="http://schemas.microsoft.com/office/drawing/2014/main" id="{00000000-0008-0000-0700-000032000000}"/>
            </a:ext>
          </a:extLst>
        </xdr:cNvPr>
        <xdr:cNvSpPr txBox="1">
          <a:spLocks noChangeArrowheads="1"/>
        </xdr:cNvSpPr>
      </xdr:nvSpPr>
      <xdr:spPr bwMode="auto">
        <a:xfrm>
          <a:off x="1249590" y="25798293"/>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0</xdr:colOff>
      <xdr:row>73</xdr:row>
      <xdr:rowOff>84850</xdr:rowOff>
    </xdr:from>
    <xdr:to>
      <xdr:col>3</xdr:col>
      <xdr:colOff>3786187</xdr:colOff>
      <xdr:row>75</xdr:row>
      <xdr:rowOff>53413</xdr:rowOff>
    </xdr:to>
    <xdr:sp macro="" textlink="">
      <xdr:nvSpPr>
        <xdr:cNvPr id="51" name="Text Box 19">
          <a:hlinkClick xmlns:r="http://schemas.openxmlformats.org/officeDocument/2006/relationships" r:id="rId12"/>
          <a:extLst>
            <a:ext uri="{FF2B5EF4-FFF2-40B4-BE49-F238E27FC236}">
              <a16:creationId xmlns:a16="http://schemas.microsoft.com/office/drawing/2014/main" id="{00000000-0008-0000-0700-000033000000}"/>
            </a:ext>
          </a:extLst>
        </xdr:cNvPr>
        <xdr:cNvSpPr txBox="1">
          <a:spLocks noChangeArrowheads="1"/>
        </xdr:cNvSpPr>
      </xdr:nvSpPr>
      <xdr:spPr bwMode="auto">
        <a:xfrm>
          <a:off x="1211036" y="26264993"/>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1212738</xdr:colOff>
      <xdr:row>73</xdr:row>
      <xdr:rowOff>22298</xdr:rowOff>
    </xdr:from>
    <xdr:to>
      <xdr:col>11</xdr:col>
      <xdr:colOff>1802947</xdr:colOff>
      <xdr:row>75</xdr:row>
      <xdr:rowOff>27214</xdr:rowOff>
    </xdr:to>
    <xdr:sp macro="" textlink="">
      <xdr:nvSpPr>
        <xdr:cNvPr id="52" name="Text Box 18">
          <a:hlinkClick xmlns:r="http://schemas.openxmlformats.org/officeDocument/2006/relationships" r:id="rId13"/>
          <a:extLst>
            <a:ext uri="{FF2B5EF4-FFF2-40B4-BE49-F238E27FC236}">
              <a16:creationId xmlns:a16="http://schemas.microsoft.com/office/drawing/2014/main" id="{00000000-0008-0000-0700-000034000000}"/>
            </a:ext>
          </a:extLst>
        </xdr:cNvPr>
        <xdr:cNvSpPr txBox="1">
          <a:spLocks noChangeArrowheads="1"/>
        </xdr:cNvSpPr>
      </xdr:nvSpPr>
      <xdr:spPr bwMode="auto">
        <a:xfrm>
          <a:off x="12166488" y="26202441"/>
          <a:ext cx="3719852"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3690937</xdr:colOff>
      <xdr:row>86</xdr:row>
      <xdr:rowOff>2024</xdr:rowOff>
    </xdr:from>
    <xdr:to>
      <xdr:col>4</xdr:col>
      <xdr:colOff>1609045</xdr:colOff>
      <xdr:row>87</xdr:row>
      <xdr:rowOff>175878</xdr:rowOff>
    </xdr:to>
    <xdr:sp macro="" textlink="">
      <xdr:nvSpPr>
        <xdr:cNvPr id="53" name="Zone de texte 2">
          <a:hlinkClick xmlns:r="http://schemas.openxmlformats.org/officeDocument/2006/relationships" r:id="rId14"/>
          <a:extLst>
            <a:ext uri="{FF2B5EF4-FFF2-40B4-BE49-F238E27FC236}">
              <a16:creationId xmlns:a16="http://schemas.microsoft.com/office/drawing/2014/main" id="{00000000-0008-0000-0700-000035000000}"/>
            </a:ext>
          </a:extLst>
        </xdr:cNvPr>
        <xdr:cNvSpPr txBox="1">
          <a:spLocks noChangeArrowheads="1"/>
        </xdr:cNvSpPr>
      </xdr:nvSpPr>
      <xdr:spPr bwMode="auto">
        <a:xfrm>
          <a:off x="4901973" y="28835560"/>
          <a:ext cx="2721429"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8</xdr:col>
      <xdr:colOff>321349</xdr:colOff>
      <xdr:row>58</xdr:row>
      <xdr:rowOff>27219</xdr:rowOff>
    </xdr:from>
    <xdr:to>
      <xdr:col>10</xdr:col>
      <xdr:colOff>79259</xdr:colOff>
      <xdr:row>61</xdr:row>
      <xdr:rowOff>108862</xdr:rowOff>
    </xdr:to>
    <xdr:sp macro="" textlink="">
      <xdr:nvSpPr>
        <xdr:cNvPr id="54" name="Zone de texte 2">
          <a:hlinkClick xmlns:r="http://schemas.openxmlformats.org/officeDocument/2006/relationships" r:id="rId15"/>
          <a:extLst>
            <a:ext uri="{FF2B5EF4-FFF2-40B4-BE49-F238E27FC236}">
              <a16:creationId xmlns:a16="http://schemas.microsoft.com/office/drawing/2014/main" id="{00000000-0008-0000-0700-000036000000}"/>
            </a:ext>
          </a:extLst>
        </xdr:cNvPr>
        <xdr:cNvSpPr txBox="1">
          <a:spLocks noChangeArrowheads="1"/>
        </xdr:cNvSpPr>
      </xdr:nvSpPr>
      <xdr:spPr bwMode="auto">
        <a:xfrm>
          <a:off x="9791920" y="23145755"/>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367393</xdr:colOff>
      <xdr:row>7</xdr:row>
      <xdr:rowOff>95250</xdr:rowOff>
    </xdr:from>
    <xdr:to>
      <xdr:col>9</xdr:col>
      <xdr:colOff>459241</xdr:colOff>
      <xdr:row>10</xdr:row>
      <xdr:rowOff>57230</xdr:rowOff>
    </xdr:to>
    <xdr:sp macro="" textlink="">
      <xdr:nvSpPr>
        <xdr:cNvPr id="36" name="ZoneTexte 35">
          <a:extLst>
            <a:ext uri="{FF2B5EF4-FFF2-40B4-BE49-F238E27FC236}">
              <a16:creationId xmlns:a16="http://schemas.microsoft.com/office/drawing/2014/main" id="{00000000-0008-0000-0700-000024000000}"/>
            </a:ext>
          </a:extLst>
        </xdr:cNvPr>
        <xdr:cNvSpPr txBox="1"/>
      </xdr:nvSpPr>
      <xdr:spPr>
        <a:xfrm>
          <a:off x="9443357" y="1428750"/>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7</xdr:col>
      <xdr:colOff>244929</xdr:colOff>
      <xdr:row>6</xdr:row>
      <xdr:rowOff>95250</xdr:rowOff>
    </xdr:from>
    <xdr:to>
      <xdr:col>8</xdr:col>
      <xdr:colOff>213296</xdr:colOff>
      <xdr:row>8</xdr:row>
      <xdr:rowOff>94139</xdr:rowOff>
    </xdr:to>
    <xdr:pic>
      <xdr:nvPicPr>
        <xdr:cNvPr id="38" name="Image 37">
          <a:extLst>
            <a:ext uri="{FF2B5EF4-FFF2-40B4-BE49-F238E27FC236}">
              <a16:creationId xmlns:a16="http://schemas.microsoft.com/office/drawing/2014/main" id="{00000000-0008-0000-0700-000026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320893" y="1238250"/>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3714750</xdr:colOff>
      <xdr:row>61</xdr:row>
      <xdr:rowOff>27214</xdr:rowOff>
    </xdr:from>
    <xdr:to>
      <xdr:col>9</xdr:col>
      <xdr:colOff>1188357</xdr:colOff>
      <xdr:row>85</xdr:row>
      <xdr:rowOff>13606</xdr:rowOff>
    </xdr:to>
    <xdr:graphicFrame macro="">
      <xdr:nvGraphicFramePr>
        <xdr:cNvPr id="39" name="Diagramme 38">
          <a:extLst>
            <a:ext uri="{FF2B5EF4-FFF2-40B4-BE49-F238E27FC236}">
              <a16:creationId xmlns:a16="http://schemas.microsoft.com/office/drawing/2014/main" id="{00000000-0008-0000-0700-00002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2751205</xdr:colOff>
      <xdr:row>53</xdr:row>
      <xdr:rowOff>120073</xdr:rowOff>
    </xdr:from>
    <xdr:to>
      <xdr:col>6</xdr:col>
      <xdr:colOff>105833</xdr:colOff>
      <xdr:row>58</xdr:row>
      <xdr:rowOff>41971</xdr:rowOff>
    </xdr:to>
    <xdr:sp macro="" textlink="">
      <xdr:nvSpPr>
        <xdr:cNvPr id="2" name="Rectangle 1">
          <a:extLst>
            <a:ext uri="{FF2B5EF4-FFF2-40B4-BE49-F238E27FC236}">
              <a16:creationId xmlns:a16="http://schemas.microsoft.com/office/drawing/2014/main" id="{00000000-0008-0000-0800-000002000000}"/>
            </a:ext>
          </a:extLst>
        </xdr:cNvPr>
        <xdr:cNvSpPr/>
      </xdr:nvSpPr>
      <xdr:spPr>
        <a:xfrm>
          <a:off x="3957705" y="15804573"/>
          <a:ext cx="4953461" cy="1170731"/>
        </a:xfrm>
        <a:prstGeom prst="rect">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1029448</xdr:colOff>
      <xdr:row>54</xdr:row>
      <xdr:rowOff>94069</xdr:rowOff>
    </xdr:from>
    <xdr:to>
      <xdr:col>5</xdr:col>
      <xdr:colOff>137584</xdr:colOff>
      <xdr:row>54</xdr:row>
      <xdr:rowOff>105834</xdr:rowOff>
    </xdr:to>
    <xdr:cxnSp macro="">
      <xdr:nvCxnSpPr>
        <xdr:cNvPr id="3" name="Connecteur droit 2">
          <a:extLst>
            <a:ext uri="{FF2B5EF4-FFF2-40B4-BE49-F238E27FC236}">
              <a16:creationId xmlns:a16="http://schemas.microsoft.com/office/drawing/2014/main" id="{00000000-0008-0000-0800-000003000000}"/>
            </a:ext>
          </a:extLst>
        </xdr:cNvPr>
        <xdr:cNvCxnSpPr/>
      </xdr:nvCxnSpPr>
      <xdr:spPr>
        <a:xfrm>
          <a:off x="7040781" y="16043152"/>
          <a:ext cx="1394136" cy="11765"/>
        </a:xfrm>
        <a:prstGeom prst="line">
          <a:avLst/>
        </a:prstGeom>
        <a:ln w="25400">
          <a:solidFill>
            <a:schemeClr val="accent4"/>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953220</xdr:colOff>
      <xdr:row>53</xdr:row>
      <xdr:rowOff>115713</xdr:rowOff>
    </xdr:from>
    <xdr:to>
      <xdr:col>5</xdr:col>
      <xdr:colOff>158752</xdr:colOff>
      <xdr:row>55</xdr:row>
      <xdr:rowOff>62362</xdr:rowOff>
    </xdr:to>
    <xdr:graphicFrame macro="">
      <xdr:nvGraphicFramePr>
        <xdr:cNvPr id="4" name="Graphique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1926432</xdr:colOff>
      <xdr:row>0</xdr:row>
      <xdr:rowOff>116417</xdr:rowOff>
    </xdr:from>
    <xdr:to>
      <xdr:col>4</xdr:col>
      <xdr:colOff>775607</xdr:colOff>
      <xdr:row>10</xdr:row>
      <xdr:rowOff>68036</xdr:rowOff>
    </xdr:to>
    <xdr:grpSp>
      <xdr:nvGrpSpPr>
        <xdr:cNvPr id="5" name="Groupe 4">
          <a:extLst>
            <a:ext uri="{FF2B5EF4-FFF2-40B4-BE49-F238E27FC236}">
              <a16:creationId xmlns:a16="http://schemas.microsoft.com/office/drawing/2014/main" id="{00000000-0008-0000-0800-000005000000}"/>
            </a:ext>
          </a:extLst>
        </xdr:cNvPr>
        <xdr:cNvGrpSpPr>
          <a:grpSpLocks/>
        </xdr:cNvGrpSpPr>
      </xdr:nvGrpSpPr>
      <xdr:grpSpPr bwMode="auto">
        <a:xfrm>
          <a:off x="3196432" y="116417"/>
          <a:ext cx="3874746" cy="1802190"/>
          <a:chOff x="3543110" y="4670"/>
          <a:chExt cx="1881386" cy="1734251"/>
        </a:xfrm>
        <a:solidFill>
          <a:schemeClr val="accent3">
            <a:lumMod val="60000"/>
            <a:lumOff val="40000"/>
          </a:schemeClr>
        </a:solidFill>
      </xdr:grpSpPr>
      <xdr:sp macro="" textlink="">
        <xdr:nvSpPr>
          <xdr:cNvPr id="6" name="Ellipse 5">
            <a:extLst>
              <a:ext uri="{FF2B5EF4-FFF2-40B4-BE49-F238E27FC236}">
                <a16:creationId xmlns:a16="http://schemas.microsoft.com/office/drawing/2014/main" id="{00000000-0008-0000-0800-000006000000}"/>
              </a:ext>
            </a:extLst>
          </xdr:cNvPr>
          <xdr:cNvSpPr/>
        </xdr:nvSpPr>
        <xdr:spPr>
          <a:xfrm>
            <a:off x="3543110" y="4670"/>
            <a:ext cx="1881386" cy="1734251"/>
          </a:xfrm>
          <a:prstGeom prst="ellipse">
            <a:avLst/>
          </a:prstGeom>
          <a:grp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rgbClr r="0" g="0" b="0"/>
          </a:fillRef>
          <a:effectRef idx="0">
            <a:schemeClr val="accent5">
              <a:hueOff val="0"/>
              <a:satOff val="0"/>
              <a:lumOff val="0"/>
              <a:alphaOff val="0"/>
            </a:schemeClr>
          </a:effectRef>
          <a:fontRef idx="minor">
            <a:schemeClr val="lt1"/>
          </a:fontRef>
        </xdr:style>
        <xdr:txBody>
          <a:bodyPr wrap="square"/>
          <a:lstStyle/>
          <a:p>
            <a:endParaRPr lang="fr-FR" sz="1400"/>
          </a:p>
        </xdr:txBody>
      </xdr:sp>
      <xdr:sp macro="" textlink="">
        <xdr:nvSpPr>
          <xdr:cNvPr id="7" name="Ellipse 4">
            <a:extLst>
              <a:ext uri="{FF2B5EF4-FFF2-40B4-BE49-F238E27FC236}">
                <a16:creationId xmlns:a16="http://schemas.microsoft.com/office/drawing/2014/main" id="{00000000-0008-0000-0800-000007000000}"/>
              </a:ext>
            </a:extLst>
          </xdr:cNvPr>
          <xdr:cNvSpPr/>
        </xdr:nvSpPr>
        <xdr:spPr>
          <a:xfrm>
            <a:off x="3788583" y="464840"/>
            <a:ext cx="1498217" cy="787079"/>
          </a:xfrm>
          <a:prstGeom prst="rect">
            <a:avLst/>
          </a:prstGeom>
          <a:grpFill/>
          <a:ln>
            <a:noFill/>
          </a:ln>
          <a:effectLst/>
        </xdr:spPr>
        <xdr:style>
          <a:lnRef idx="0">
            <a:scrgbClr r="0" g="0" b="0"/>
          </a:lnRef>
          <a:fillRef idx="0">
            <a:scrgbClr r="0" g="0" b="0"/>
          </a:fillRef>
          <a:effectRef idx="0">
            <a:scrgbClr r="0" g="0" b="0"/>
          </a:effectRef>
          <a:fontRef idx="minor">
            <a:schemeClr val="lt1"/>
          </a:fontRef>
        </xdr:style>
        <xdr:txBody>
          <a:bodyPr wrap="square" lIns="13970" tIns="13970" rIns="13970" bIns="13970" spcCol="1270" anchor="ctr"/>
          <a:lstStyle>
            <a:defPPr>
              <a:defRPr lang="fr-FR"/>
            </a:defPPr>
            <a:lvl1pPr algn="l" rtl="0" eaLnBrk="0" fontAlgn="base" hangingPunct="0">
              <a:spcBef>
                <a:spcPct val="0"/>
              </a:spcBef>
              <a:spcAft>
                <a:spcPct val="0"/>
              </a:spcAft>
              <a:defRPr sz="1600" kern="1200">
                <a:solidFill>
                  <a:sysClr val="window" lastClr="FFFFFF"/>
                </a:solidFill>
                <a:latin typeface="Calibri" panose="020F0502020204030204"/>
              </a:defRPr>
            </a:lvl1pPr>
            <a:lvl2pPr marL="457200" algn="l" rtl="0" eaLnBrk="0" fontAlgn="base" hangingPunct="0">
              <a:spcBef>
                <a:spcPct val="0"/>
              </a:spcBef>
              <a:spcAft>
                <a:spcPct val="0"/>
              </a:spcAft>
              <a:defRPr sz="1600" kern="1200">
                <a:solidFill>
                  <a:sysClr val="window" lastClr="FFFFFF"/>
                </a:solidFill>
                <a:latin typeface="Calibri" panose="020F0502020204030204"/>
              </a:defRPr>
            </a:lvl2pPr>
            <a:lvl3pPr marL="914400" algn="l" rtl="0" eaLnBrk="0" fontAlgn="base" hangingPunct="0">
              <a:spcBef>
                <a:spcPct val="0"/>
              </a:spcBef>
              <a:spcAft>
                <a:spcPct val="0"/>
              </a:spcAft>
              <a:defRPr sz="1600" kern="1200">
                <a:solidFill>
                  <a:sysClr val="window" lastClr="FFFFFF"/>
                </a:solidFill>
                <a:latin typeface="Calibri" panose="020F0502020204030204"/>
              </a:defRPr>
            </a:lvl3pPr>
            <a:lvl4pPr marL="1371600" algn="l" rtl="0" eaLnBrk="0" fontAlgn="base" hangingPunct="0">
              <a:spcBef>
                <a:spcPct val="0"/>
              </a:spcBef>
              <a:spcAft>
                <a:spcPct val="0"/>
              </a:spcAft>
              <a:defRPr sz="1600" kern="1200">
                <a:solidFill>
                  <a:sysClr val="window" lastClr="FFFFFF"/>
                </a:solidFill>
                <a:latin typeface="Calibri" panose="020F0502020204030204"/>
              </a:defRPr>
            </a:lvl4pPr>
            <a:lvl5pPr marL="1828800" algn="l" rtl="0" eaLnBrk="0" fontAlgn="base" hangingPunct="0">
              <a:spcBef>
                <a:spcPct val="0"/>
              </a:spcBef>
              <a:spcAft>
                <a:spcPct val="0"/>
              </a:spcAft>
              <a:defRPr sz="1600" kern="1200">
                <a:solidFill>
                  <a:sysClr val="window" lastClr="FFFFFF"/>
                </a:solidFill>
                <a:latin typeface="Calibri" panose="020F0502020204030204"/>
              </a:defRPr>
            </a:lvl5pPr>
            <a:lvl6pPr marL="2286000" algn="l" defTabSz="914400" rtl="0" eaLnBrk="1" latinLnBrk="0" hangingPunct="1">
              <a:defRPr sz="1600" kern="1200">
                <a:solidFill>
                  <a:sysClr val="window" lastClr="FFFFFF"/>
                </a:solidFill>
                <a:latin typeface="Calibri" panose="020F0502020204030204"/>
              </a:defRPr>
            </a:lvl6pPr>
            <a:lvl7pPr marL="2743200" algn="l" defTabSz="914400" rtl="0" eaLnBrk="1" latinLnBrk="0" hangingPunct="1">
              <a:defRPr sz="1600" kern="1200">
                <a:solidFill>
                  <a:sysClr val="window" lastClr="FFFFFF"/>
                </a:solidFill>
                <a:latin typeface="Calibri" panose="020F0502020204030204"/>
              </a:defRPr>
            </a:lvl7pPr>
            <a:lvl8pPr marL="3200400" algn="l" defTabSz="914400" rtl="0" eaLnBrk="1" latinLnBrk="0" hangingPunct="1">
              <a:defRPr sz="1600" kern="1200">
                <a:solidFill>
                  <a:sysClr val="window" lastClr="FFFFFF"/>
                </a:solidFill>
                <a:latin typeface="Calibri" panose="020F0502020204030204"/>
              </a:defRPr>
            </a:lvl8pPr>
            <a:lvl9pPr marL="3657600" algn="l" defTabSz="914400" rtl="0" eaLnBrk="1" latinLnBrk="0" hangingPunct="1">
              <a:defRPr sz="1600" kern="1200">
                <a:solidFill>
                  <a:sysClr val="window" lastClr="FFFFFF"/>
                </a:solidFill>
                <a:latin typeface="Calibri" panose="020F0502020204030204"/>
              </a:defRPr>
            </a:lvl9pPr>
          </a:lstStyle>
          <a:p>
            <a:pPr algn="ctr"/>
            <a:r>
              <a:rPr lang="fr-FR" sz="1600" b="1" kern="1200">
                <a:solidFill>
                  <a:sysClr val="window" lastClr="FFFFFF"/>
                </a:solidFill>
                <a:effectLst/>
                <a:latin typeface="Gisha" panose="020B0502040204020203" pitchFamily="34" charset="-79"/>
                <a:ea typeface="+mn-ea"/>
                <a:cs typeface="Gisha" panose="020B0502040204020203" pitchFamily="34" charset="-79"/>
              </a:rPr>
              <a:t>3c / Contribution à la préservation, restauration et valorisation des ressources environnementales locales</a:t>
            </a:r>
            <a:endParaRPr lang="fr-FR" sz="1400">
              <a:effectLst/>
              <a:latin typeface="Gisha" panose="020B0502040204020203" pitchFamily="34" charset="-79"/>
              <a:cs typeface="Gisha" panose="020B0502040204020203" pitchFamily="34" charset="-79"/>
            </a:endParaRPr>
          </a:p>
        </xdr:txBody>
      </xdr:sp>
    </xdr:grpSp>
    <xdr:clientData/>
  </xdr:twoCellAnchor>
  <xdr:twoCellAnchor>
    <xdr:from>
      <xdr:col>4</xdr:col>
      <xdr:colOff>1261461</xdr:colOff>
      <xdr:row>99</xdr:row>
      <xdr:rowOff>179292</xdr:rowOff>
    </xdr:from>
    <xdr:to>
      <xdr:col>7</xdr:col>
      <xdr:colOff>299357</xdr:colOff>
      <xdr:row>101</xdr:row>
      <xdr:rowOff>95249</xdr:rowOff>
    </xdr:to>
    <xdr:sp macro="" textlink="">
      <xdr:nvSpPr>
        <xdr:cNvPr id="8" name="ZoneTexte 7">
          <a:hlinkClick xmlns:r="http://schemas.openxmlformats.org/officeDocument/2006/relationships" r:id="rId2"/>
          <a:extLst>
            <a:ext uri="{FF2B5EF4-FFF2-40B4-BE49-F238E27FC236}">
              <a16:creationId xmlns:a16="http://schemas.microsoft.com/office/drawing/2014/main" id="{00000000-0008-0000-0800-000008000000}"/>
            </a:ext>
          </a:extLst>
        </xdr:cNvPr>
        <xdr:cNvSpPr txBox="1"/>
      </xdr:nvSpPr>
      <xdr:spPr>
        <a:xfrm>
          <a:off x="7275818" y="32428221"/>
          <a:ext cx="2004253" cy="378599"/>
        </a:xfrm>
        <a:prstGeom prst="rect">
          <a:avLst/>
        </a:prstGeom>
        <a:solidFill>
          <a:schemeClr val="accent4"/>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a:solidFill>
                <a:schemeClr val="bg1"/>
              </a:solidFill>
            </a:rPr>
            <a:t>Evaluation</a:t>
          </a:r>
          <a:r>
            <a:rPr lang="fr-FR" sz="1400"/>
            <a:t> </a:t>
          </a:r>
          <a:r>
            <a:rPr lang="fr-FR" sz="1400">
              <a:solidFill>
                <a:schemeClr val="bg1"/>
              </a:solidFill>
            </a:rPr>
            <a:t>globale</a:t>
          </a:r>
        </a:p>
      </xdr:txBody>
    </xdr:sp>
    <xdr:clientData/>
  </xdr:twoCellAnchor>
  <xdr:twoCellAnchor editAs="oneCell">
    <xdr:from>
      <xdr:col>2</xdr:col>
      <xdr:colOff>85011</xdr:colOff>
      <xdr:row>49</xdr:row>
      <xdr:rowOff>115094</xdr:rowOff>
    </xdr:from>
    <xdr:to>
      <xdr:col>3</xdr:col>
      <xdr:colOff>145037</xdr:colOff>
      <xdr:row>51</xdr:row>
      <xdr:rowOff>59364</xdr:rowOff>
    </xdr:to>
    <xdr:pic>
      <xdr:nvPicPr>
        <xdr:cNvPr id="10" name="Image 9">
          <a:extLst>
            <a:ext uri="{FF2B5EF4-FFF2-40B4-BE49-F238E27FC236}">
              <a16:creationId xmlns:a16="http://schemas.microsoft.com/office/drawing/2014/main" id="{00000000-0008-0000-0800-00000A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89886" y="10754519"/>
          <a:ext cx="364826" cy="39602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2943914</xdr:colOff>
      <xdr:row>54</xdr:row>
      <xdr:rowOff>104887</xdr:rowOff>
    </xdr:from>
    <xdr:to>
      <xdr:col>3</xdr:col>
      <xdr:colOff>4571878</xdr:colOff>
      <xdr:row>56</xdr:row>
      <xdr:rowOff>165840</xdr:rowOff>
    </xdr:to>
    <xdr:sp macro="" textlink="">
      <xdr:nvSpPr>
        <xdr:cNvPr id="11" name="ZoneTexte 10">
          <a:extLst>
            <a:ext uri="{FF2B5EF4-FFF2-40B4-BE49-F238E27FC236}">
              <a16:creationId xmlns:a16="http://schemas.microsoft.com/office/drawing/2014/main" id="{00000000-0008-0000-0800-00000B000000}"/>
            </a:ext>
          </a:extLst>
        </xdr:cNvPr>
        <xdr:cNvSpPr txBox="1"/>
      </xdr:nvSpPr>
      <xdr:spPr>
        <a:xfrm>
          <a:off x="4150414" y="16053970"/>
          <a:ext cx="1627964" cy="653620"/>
        </a:xfrm>
        <a:prstGeom prst="rect">
          <a:avLst/>
        </a:prstGeom>
        <a:solidFill>
          <a:schemeClr val="accent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a:solidFill>
                <a:schemeClr val="bg1"/>
              </a:solidFill>
            </a:rPr>
            <a:t>Votre résultat :</a:t>
          </a:r>
        </a:p>
      </xdr:txBody>
    </xdr:sp>
    <xdr:clientData/>
  </xdr:twoCellAnchor>
  <xdr:twoCellAnchor>
    <xdr:from>
      <xdr:col>3</xdr:col>
      <xdr:colOff>4704652</xdr:colOff>
      <xdr:row>54</xdr:row>
      <xdr:rowOff>211305</xdr:rowOff>
    </xdr:from>
    <xdr:to>
      <xdr:col>4</xdr:col>
      <xdr:colOff>331690</xdr:colOff>
      <xdr:row>56</xdr:row>
      <xdr:rowOff>126646</xdr:rowOff>
    </xdr:to>
    <xdr:sp macro="" textlink="">
      <xdr:nvSpPr>
        <xdr:cNvPr id="12" name="Ellipse 11">
          <a:extLst>
            <a:ext uri="{FF2B5EF4-FFF2-40B4-BE49-F238E27FC236}">
              <a16:creationId xmlns:a16="http://schemas.microsoft.com/office/drawing/2014/main" id="{00000000-0008-0000-0800-00000C000000}"/>
            </a:ext>
          </a:extLst>
        </xdr:cNvPr>
        <xdr:cNvSpPr/>
      </xdr:nvSpPr>
      <xdr:spPr>
        <a:xfrm>
          <a:off x="5911152" y="16160388"/>
          <a:ext cx="431871" cy="508008"/>
        </a:xfrm>
        <a:prstGeom prst="ellipse">
          <a:avLst/>
        </a:prstGeom>
        <a:noFill/>
        <a:ln w="28575">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982357</xdr:colOff>
      <xdr:row>54</xdr:row>
      <xdr:rowOff>246630</xdr:rowOff>
    </xdr:from>
    <xdr:to>
      <xdr:col>5</xdr:col>
      <xdr:colOff>325435</xdr:colOff>
      <xdr:row>57</xdr:row>
      <xdr:rowOff>66225</xdr:rowOff>
    </xdr:to>
    <xdr:pic>
      <xdr:nvPicPr>
        <xdr:cNvPr id="13" name="Imag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4"/>
        <a:stretch>
          <a:fillRect/>
        </a:stretch>
      </xdr:blipFill>
      <xdr:spPr>
        <a:xfrm>
          <a:off x="6993690" y="16195713"/>
          <a:ext cx="1629078" cy="479844"/>
        </a:xfrm>
        <a:prstGeom prst="rect">
          <a:avLst/>
        </a:prstGeom>
      </xdr:spPr>
    </xdr:pic>
    <xdr:clientData/>
  </xdr:twoCellAnchor>
  <xdr:twoCellAnchor>
    <xdr:from>
      <xdr:col>0</xdr:col>
      <xdr:colOff>222249</xdr:colOff>
      <xdr:row>2</xdr:row>
      <xdr:rowOff>11906</xdr:rowOff>
    </xdr:from>
    <xdr:to>
      <xdr:col>3</xdr:col>
      <xdr:colOff>619124</xdr:colOff>
      <xdr:row>9</xdr:row>
      <xdr:rowOff>0</xdr:rowOff>
    </xdr:to>
    <xdr:grpSp>
      <xdr:nvGrpSpPr>
        <xdr:cNvPr id="14" name="Groupe 13">
          <a:extLst>
            <a:ext uri="{FF2B5EF4-FFF2-40B4-BE49-F238E27FC236}">
              <a16:creationId xmlns:a16="http://schemas.microsoft.com/office/drawing/2014/main" id="{00000000-0008-0000-0800-00000E000000}"/>
            </a:ext>
          </a:extLst>
        </xdr:cNvPr>
        <xdr:cNvGrpSpPr/>
      </xdr:nvGrpSpPr>
      <xdr:grpSpPr>
        <a:xfrm>
          <a:off x="222249" y="374763"/>
          <a:ext cx="1666875" cy="1276237"/>
          <a:chOff x="2576522" y="20901"/>
          <a:chExt cx="2044595" cy="1224091"/>
        </a:xfrm>
        <a:solidFill>
          <a:srgbClr val="92D050"/>
        </a:solidFill>
      </xdr:grpSpPr>
      <xdr:sp macro="" textlink="">
        <xdr:nvSpPr>
          <xdr:cNvPr id="15" name="Ellipse 14">
            <a:extLst>
              <a:ext uri="{FF2B5EF4-FFF2-40B4-BE49-F238E27FC236}">
                <a16:creationId xmlns:a16="http://schemas.microsoft.com/office/drawing/2014/main" id="{00000000-0008-0000-0800-00000F000000}"/>
              </a:ext>
            </a:extLst>
          </xdr:cNvPr>
          <xdr:cNvSpPr/>
        </xdr:nvSpPr>
        <xdr:spPr>
          <a:xfrm>
            <a:off x="2576522" y="20901"/>
            <a:ext cx="2044595" cy="1224091"/>
          </a:xfrm>
          <a:prstGeom prst="ellipse">
            <a:avLst/>
          </a:prstGeom>
          <a:solidFill>
            <a:schemeClr val="accent3">
              <a:lumMod val="75000"/>
            </a:schemeClr>
          </a:solidFill>
        </xdr:spPr>
        <xdr:style>
          <a:lnRef idx="2">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6" name="Ellipse 4">
            <a:extLst>
              <a:ext uri="{FF2B5EF4-FFF2-40B4-BE49-F238E27FC236}">
                <a16:creationId xmlns:a16="http://schemas.microsoft.com/office/drawing/2014/main" id="{00000000-0008-0000-0800-000010000000}"/>
              </a:ext>
            </a:extLst>
          </xdr:cNvPr>
          <xdr:cNvSpPr/>
        </xdr:nvSpPr>
        <xdr:spPr>
          <a:xfrm>
            <a:off x="2896190" y="214869"/>
            <a:ext cx="1445747" cy="865563"/>
          </a:xfrm>
          <a:prstGeom prst="rect">
            <a:avLst/>
          </a:prstGeom>
          <a:solidFill>
            <a:schemeClr val="accent3">
              <a:lumMod val="75000"/>
            </a:schemeClr>
          </a:solidFill>
        </xdr:spPr>
        <xdr:style>
          <a:lnRef idx="0">
            <a:scrgbClr r="0" g="0" b="0"/>
          </a:lnRef>
          <a:fillRef idx="0">
            <a:scrgbClr r="0" g="0" b="0"/>
          </a:fillRef>
          <a:effectRef idx="0">
            <a:scrgbClr r="0" g="0" b="0"/>
          </a:effectRef>
          <a:fontRef idx="minor">
            <a:schemeClr val="lt1"/>
          </a:fontRef>
        </xdr:style>
        <xdr:txBody>
          <a:bodyPr spcFirstLastPara="0" vert="horz" wrap="square" lIns="20320" tIns="20320" rIns="20320" bIns="20320" numCol="1" spcCol="1270" anchor="ctr" anchorCtr="0">
            <a:noAutofit/>
          </a:bodyPr>
          <a:lstStyle/>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Axe 3</a:t>
            </a:r>
          </a:p>
          <a:p>
            <a:pPr lvl="0" algn="ctr" defTabSz="711200">
              <a:lnSpc>
                <a:spcPct val="90000"/>
              </a:lnSpc>
              <a:spcBef>
                <a:spcPct val="0"/>
              </a:spcBef>
              <a:spcAft>
                <a:spcPct val="35000"/>
              </a:spcAft>
            </a:pPr>
            <a:r>
              <a:rPr lang="fr-FR" sz="1200" b="1" kern="1200">
                <a:latin typeface="Gisha" panose="020B0502040204020203" pitchFamily="34" charset="-79"/>
                <a:cs typeface="Gisha" panose="020B0502040204020203" pitchFamily="34" charset="-79"/>
              </a:rPr>
              <a:t>Co-production de ressources communes</a:t>
            </a:r>
          </a:p>
        </xdr:txBody>
      </xdr:sp>
    </xdr:grpSp>
    <xdr:clientData/>
  </xdr:twoCellAnchor>
  <xdr:twoCellAnchor>
    <xdr:from>
      <xdr:col>3</xdr:col>
      <xdr:colOff>809157</xdr:colOff>
      <xdr:row>4</xdr:row>
      <xdr:rowOff>154784</xdr:rowOff>
    </xdr:from>
    <xdr:to>
      <xdr:col>3</xdr:col>
      <xdr:colOff>1607342</xdr:colOff>
      <xdr:row>6</xdr:row>
      <xdr:rowOff>105788</xdr:rowOff>
    </xdr:to>
    <xdr:grpSp>
      <xdr:nvGrpSpPr>
        <xdr:cNvPr id="17" name="Groupe 16">
          <a:extLst>
            <a:ext uri="{FF2B5EF4-FFF2-40B4-BE49-F238E27FC236}">
              <a16:creationId xmlns:a16="http://schemas.microsoft.com/office/drawing/2014/main" id="{00000000-0008-0000-0800-000011000000}"/>
            </a:ext>
          </a:extLst>
        </xdr:cNvPr>
        <xdr:cNvGrpSpPr/>
      </xdr:nvGrpSpPr>
      <xdr:grpSpPr>
        <a:xfrm rot="5400000">
          <a:off x="2321319" y="638336"/>
          <a:ext cx="313861" cy="798185"/>
          <a:chOff x="3379471" y="1297546"/>
          <a:chExt cx="438696" cy="344380"/>
        </a:xfrm>
        <a:solidFill>
          <a:schemeClr val="accent3">
            <a:lumMod val="75000"/>
          </a:schemeClr>
        </a:solidFill>
      </xdr:grpSpPr>
      <xdr:sp macro="" textlink="">
        <xdr:nvSpPr>
          <xdr:cNvPr id="18" name="Flèche droite 17">
            <a:extLst>
              <a:ext uri="{FF2B5EF4-FFF2-40B4-BE49-F238E27FC236}">
                <a16:creationId xmlns:a16="http://schemas.microsoft.com/office/drawing/2014/main" id="{00000000-0008-0000-0800-000012000000}"/>
              </a:ext>
            </a:extLst>
          </xdr:cNvPr>
          <xdr:cNvSpPr/>
        </xdr:nvSpPr>
        <xdr:spPr>
          <a:xfrm rot="16200000">
            <a:off x="3426629" y="1250388"/>
            <a:ext cx="344380" cy="438696"/>
          </a:xfrm>
          <a:prstGeom prst="rightArrow">
            <a:avLst>
              <a:gd name="adj1" fmla="val 60000"/>
              <a:gd name="adj2" fmla="val 50000"/>
            </a:avLst>
          </a:prstGeom>
          <a:grpFill/>
        </xdr:spPr>
        <xdr:style>
          <a:lnRef idx="0">
            <a:schemeClr val="lt1">
              <a:hueOff val="0"/>
              <a:satOff val="0"/>
              <a:lumOff val="0"/>
              <a:alphaOff val="0"/>
            </a:schemeClr>
          </a:lnRef>
          <a:fillRef idx="1">
            <a:schemeClr val="accent5">
              <a:hueOff val="0"/>
              <a:satOff val="0"/>
              <a:lumOff val="0"/>
              <a:alphaOff val="0"/>
            </a:schemeClr>
          </a:fillRef>
          <a:effectRef idx="0">
            <a:schemeClr val="accent5">
              <a:hueOff val="0"/>
              <a:satOff val="0"/>
              <a:lumOff val="0"/>
              <a:alphaOff val="0"/>
            </a:schemeClr>
          </a:effectRef>
          <a:fontRef idx="minor">
            <a:schemeClr val="lt1"/>
          </a:fontRef>
        </xdr:style>
      </xdr:sp>
      <xdr:sp macro="" textlink="">
        <xdr:nvSpPr>
          <xdr:cNvPr id="19" name="Flèche droite 4">
            <a:extLst>
              <a:ext uri="{FF2B5EF4-FFF2-40B4-BE49-F238E27FC236}">
                <a16:creationId xmlns:a16="http://schemas.microsoft.com/office/drawing/2014/main" id="{00000000-0008-0000-0800-000013000000}"/>
              </a:ext>
            </a:extLst>
          </xdr:cNvPr>
          <xdr:cNvSpPr/>
        </xdr:nvSpPr>
        <xdr:spPr>
          <a:xfrm rot="16200000">
            <a:off x="3478286" y="1389784"/>
            <a:ext cx="241066" cy="2632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0" tIns="0" rIns="0" bIns="0" numCol="1" spcCol="1270" anchor="ctr" anchorCtr="0">
            <a:noAutofit/>
          </a:bodyPr>
          <a:lstStyle/>
          <a:p>
            <a:pPr lvl="0" algn="ctr" defTabSz="711200">
              <a:lnSpc>
                <a:spcPct val="90000"/>
              </a:lnSpc>
              <a:spcBef>
                <a:spcPct val="0"/>
              </a:spcBef>
              <a:spcAft>
                <a:spcPct val="35000"/>
              </a:spcAft>
            </a:pPr>
            <a:endParaRPr lang="fr-FR" sz="1600" b="1" kern="1200"/>
          </a:p>
        </xdr:txBody>
      </xdr:sp>
    </xdr:grpSp>
    <xdr:clientData/>
  </xdr:twoCellAnchor>
  <xdr:twoCellAnchor editAs="oneCell">
    <xdr:from>
      <xdr:col>2</xdr:col>
      <xdr:colOff>178593</xdr:colOff>
      <xdr:row>59</xdr:row>
      <xdr:rowOff>71438</xdr:rowOff>
    </xdr:from>
    <xdr:to>
      <xdr:col>3</xdr:col>
      <xdr:colOff>238619</xdr:colOff>
      <xdr:row>61</xdr:row>
      <xdr:rowOff>55018</xdr:rowOff>
    </xdr:to>
    <xdr:pic>
      <xdr:nvPicPr>
        <xdr:cNvPr id="20" name="Image 19">
          <a:extLst>
            <a:ext uri="{FF2B5EF4-FFF2-40B4-BE49-F238E27FC236}">
              <a16:creationId xmlns:a16="http://schemas.microsoft.com/office/drawing/2014/main" id="{00000000-0008-0000-0800-000014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83468" y="13044488"/>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238124</xdr:colOff>
      <xdr:row>97</xdr:row>
      <xdr:rowOff>83344</xdr:rowOff>
    </xdr:from>
    <xdr:to>
      <xdr:col>3</xdr:col>
      <xdr:colOff>298150</xdr:colOff>
      <xdr:row>99</xdr:row>
      <xdr:rowOff>66924</xdr:rowOff>
    </xdr:to>
    <xdr:pic>
      <xdr:nvPicPr>
        <xdr:cNvPr id="21" name="Image 20">
          <a:extLst>
            <a:ext uri="{FF2B5EF4-FFF2-40B4-BE49-F238E27FC236}">
              <a16:creationId xmlns:a16="http://schemas.microsoft.com/office/drawing/2014/main" id="{00000000-0008-0000-0800-000015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42999" y="20476369"/>
          <a:ext cx="364826" cy="391795"/>
        </a:xfrm>
        <a:prstGeom prst="ellipse">
          <a:avLst/>
        </a:prstGeom>
        <a:ln>
          <a:noFill/>
        </a:ln>
        <a:extLst>
          <a:ext uri="{53640926-AAD7-44D8-BBD7-CCE9431645EC}">
            <a14:shadowObscured xmlns:a14="http://schemas.microsoft.com/office/drawing/2010/main"/>
          </a:ext>
        </a:extLst>
      </xdr:spPr>
    </xdr:pic>
    <xdr:clientData/>
  </xdr:twoCellAnchor>
  <xdr:twoCellAnchor editAs="oneCell">
    <xdr:from>
      <xdr:col>2</xdr:col>
      <xdr:colOff>199572</xdr:colOff>
      <xdr:row>27</xdr:row>
      <xdr:rowOff>142120</xdr:rowOff>
    </xdr:from>
    <xdr:to>
      <xdr:col>3</xdr:col>
      <xdr:colOff>254306</xdr:colOff>
      <xdr:row>28</xdr:row>
      <xdr:rowOff>191280</xdr:rowOff>
    </xdr:to>
    <xdr:pic>
      <xdr:nvPicPr>
        <xdr:cNvPr id="36" name="Image 35">
          <a:extLst>
            <a:ext uri="{FF2B5EF4-FFF2-40B4-BE49-F238E27FC236}">
              <a16:creationId xmlns:a16="http://schemas.microsoft.com/office/drawing/2014/main" id="{00000000-0008-0000-0800-000024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111251" y="7000120"/>
          <a:ext cx="354091" cy="389339"/>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editAs="oneCell">
    <xdr:from>
      <xdr:col>2</xdr:col>
      <xdr:colOff>63500</xdr:colOff>
      <xdr:row>32</xdr:row>
      <xdr:rowOff>84663</xdr:rowOff>
    </xdr:from>
    <xdr:to>
      <xdr:col>3</xdr:col>
      <xdr:colOff>124584</xdr:colOff>
      <xdr:row>33</xdr:row>
      <xdr:rowOff>207907</xdr:rowOff>
    </xdr:to>
    <xdr:pic>
      <xdr:nvPicPr>
        <xdr:cNvPr id="38" name="Image 37">
          <a:extLst>
            <a:ext uri="{FF2B5EF4-FFF2-40B4-BE49-F238E27FC236}">
              <a16:creationId xmlns:a16="http://schemas.microsoft.com/office/drawing/2014/main" id="{00000000-0008-0000-0800-000026000000}"/>
            </a:ext>
          </a:extLst>
        </xdr:cNvPr>
        <xdr:cNvPicPr/>
      </xdr:nvPicPr>
      <xdr:blipFill rotWithShape="1">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63083" y="8678330"/>
          <a:ext cx="361651" cy="387827"/>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oneCellAnchor>
    <xdr:from>
      <xdr:col>2</xdr:col>
      <xdr:colOff>145143</xdr:colOff>
      <xdr:row>32</xdr:row>
      <xdr:rowOff>87693</xdr:rowOff>
    </xdr:from>
    <xdr:ext cx="361651" cy="387827"/>
    <xdr:pic>
      <xdr:nvPicPr>
        <xdr:cNvPr id="40" name="Image 39">
          <a:extLst>
            <a:ext uri="{FF2B5EF4-FFF2-40B4-BE49-F238E27FC236}">
              <a16:creationId xmlns:a16="http://schemas.microsoft.com/office/drawing/2014/main" id="{00000000-0008-0000-0800-000028000000}"/>
            </a:ext>
          </a:extLst>
        </xdr:cNvPr>
        <xdr:cNvPicPr/>
      </xdr:nvPicPr>
      <xdr:blipFill rotWithShape="1">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56822" y="9218086"/>
          <a:ext cx="361651" cy="387827"/>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oneCellAnchor>
  <xdr:oneCellAnchor>
    <xdr:from>
      <xdr:col>2</xdr:col>
      <xdr:colOff>35984</xdr:colOff>
      <xdr:row>37</xdr:row>
      <xdr:rowOff>131229</xdr:rowOff>
    </xdr:from>
    <xdr:ext cx="361651" cy="387827"/>
    <xdr:pic>
      <xdr:nvPicPr>
        <xdr:cNvPr id="43" name="Image 42">
          <a:extLst>
            <a:ext uri="{FF2B5EF4-FFF2-40B4-BE49-F238E27FC236}">
              <a16:creationId xmlns:a16="http://schemas.microsoft.com/office/drawing/2014/main" id="{00000000-0008-0000-0800-00002B000000}"/>
            </a:ext>
          </a:extLst>
        </xdr:cNvPr>
        <xdr:cNvPicPr/>
      </xdr:nvPicPr>
      <xdr:blipFill rotWithShape="1">
        <a:blip xmlns:r="http://schemas.openxmlformats.org/officeDocument/2006/relationships" r:embed="rId3"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35567" y="9550396"/>
          <a:ext cx="361651" cy="387827"/>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oneCellAnchor>
  <xdr:twoCellAnchor editAs="oneCell">
    <xdr:from>
      <xdr:col>2</xdr:col>
      <xdr:colOff>158751</xdr:colOff>
      <xdr:row>20</xdr:row>
      <xdr:rowOff>114905</xdr:rowOff>
    </xdr:from>
    <xdr:to>
      <xdr:col>3</xdr:col>
      <xdr:colOff>219835</xdr:colOff>
      <xdr:row>21</xdr:row>
      <xdr:rowOff>238451</xdr:rowOff>
    </xdr:to>
    <xdr:pic>
      <xdr:nvPicPr>
        <xdr:cNvPr id="42" name="Image 41">
          <a:extLst>
            <a:ext uri="{FF2B5EF4-FFF2-40B4-BE49-F238E27FC236}">
              <a16:creationId xmlns:a16="http://schemas.microsoft.com/office/drawing/2014/main" id="{00000000-0008-0000-0800-00002A000000}"/>
            </a:ext>
          </a:extLst>
        </xdr:cNvPr>
        <xdr:cNvPicPr/>
      </xdr:nvPicPr>
      <xdr:blipFill rotWithShape="1">
        <a:blip xmlns:r="http://schemas.openxmlformats.org/officeDocument/2006/relationships" r:embed="rId5" cstate="print">
          <a:duotone>
            <a:schemeClr val="accent3">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1070430" y="5598584"/>
          <a:ext cx="354091" cy="389339"/>
        </a:xfrm>
        <a:prstGeom prst="ellipse">
          <a:avLst/>
        </a:prstGeom>
        <a:solidFill>
          <a:schemeClr val="accent6">
            <a:lumMod val="40000"/>
            <a:lumOff val="60000"/>
            <a:alpha val="49000"/>
          </a:schemeClr>
        </a:solidFill>
        <a:ln>
          <a:noFill/>
        </a:ln>
        <a:extLst>
          <a:ext uri="{53640926-AAD7-44D8-BBD7-CCE9431645EC}">
            <a14:shadowObscured xmlns:a14="http://schemas.microsoft.com/office/drawing/2010/main"/>
          </a:ext>
        </a:extLst>
      </xdr:spPr>
    </xdr:pic>
    <xdr:clientData/>
  </xdr:twoCellAnchor>
  <xdr:twoCellAnchor>
    <xdr:from>
      <xdr:col>4</xdr:col>
      <xdr:colOff>1498375</xdr:colOff>
      <xdr:row>91</xdr:row>
      <xdr:rowOff>138092</xdr:rowOff>
    </xdr:from>
    <xdr:to>
      <xdr:col>8</xdr:col>
      <xdr:colOff>1187223</xdr:colOff>
      <xdr:row>93</xdr:row>
      <xdr:rowOff>121445</xdr:rowOff>
    </xdr:to>
    <xdr:sp macro="" textlink="">
      <xdr:nvSpPr>
        <xdr:cNvPr id="44" name="Zone de texte 2">
          <a:hlinkClick xmlns:r="http://schemas.openxmlformats.org/officeDocument/2006/relationships" r:id="rId6"/>
          <a:extLst>
            <a:ext uri="{FF2B5EF4-FFF2-40B4-BE49-F238E27FC236}">
              <a16:creationId xmlns:a16="http://schemas.microsoft.com/office/drawing/2014/main" id="{00000000-0008-0000-0800-00002C000000}"/>
            </a:ext>
          </a:extLst>
        </xdr:cNvPr>
        <xdr:cNvSpPr txBox="1">
          <a:spLocks noChangeArrowheads="1"/>
        </xdr:cNvSpPr>
      </xdr:nvSpPr>
      <xdr:spPr bwMode="auto">
        <a:xfrm>
          <a:off x="7512732" y="30386771"/>
          <a:ext cx="2981777" cy="391567"/>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3b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Partage</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de la création de valeur</a:t>
          </a:r>
        </a:p>
      </xdr:txBody>
    </xdr:sp>
    <xdr:clientData/>
  </xdr:twoCellAnchor>
  <xdr:twoCellAnchor>
    <xdr:from>
      <xdr:col>8</xdr:col>
      <xdr:colOff>1412645</xdr:colOff>
      <xdr:row>91</xdr:row>
      <xdr:rowOff>127207</xdr:rowOff>
    </xdr:from>
    <xdr:to>
      <xdr:col>10</xdr:col>
      <xdr:colOff>1524000</xdr:colOff>
      <xdr:row>93</xdr:row>
      <xdr:rowOff>110560</xdr:rowOff>
    </xdr:to>
    <xdr:sp macro="" textlink="">
      <xdr:nvSpPr>
        <xdr:cNvPr id="45" name="Zone de texte 2">
          <a:hlinkClick xmlns:r="http://schemas.openxmlformats.org/officeDocument/2006/relationships" r:id="rId7"/>
          <a:extLst>
            <a:ext uri="{FF2B5EF4-FFF2-40B4-BE49-F238E27FC236}">
              <a16:creationId xmlns:a16="http://schemas.microsoft.com/office/drawing/2014/main" id="{00000000-0008-0000-0800-00002D000000}"/>
            </a:ext>
          </a:extLst>
        </xdr:cNvPr>
        <xdr:cNvSpPr txBox="1">
          <a:spLocks noChangeArrowheads="1"/>
        </xdr:cNvSpPr>
      </xdr:nvSpPr>
      <xdr:spPr bwMode="auto">
        <a:xfrm>
          <a:off x="10719931" y="30743278"/>
          <a:ext cx="3159355" cy="391568"/>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3c /</a:t>
          </a:r>
          <a:r>
            <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 </a:t>
          </a: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Contribution à la préservation, restauration et valorisation des ressources environnementales locales</a:t>
          </a:r>
          <a:endParaRPr lang="fr-FR" sz="1400" b="1" baseline="0">
            <a:solidFill>
              <a:srgbClr val="92D05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2924402</xdr:colOff>
      <xdr:row>63</xdr:row>
      <xdr:rowOff>190388</xdr:rowOff>
    </xdr:from>
    <xdr:to>
      <xdr:col>4</xdr:col>
      <xdr:colOff>1019815</xdr:colOff>
      <xdr:row>67</xdr:row>
      <xdr:rowOff>65315</xdr:rowOff>
    </xdr:to>
    <xdr:sp macro="" textlink="">
      <xdr:nvSpPr>
        <xdr:cNvPr id="47" name="Zone de texte 2">
          <a:hlinkClick xmlns:r="http://schemas.openxmlformats.org/officeDocument/2006/relationships" r:id="rId8"/>
          <a:extLst>
            <a:ext uri="{FF2B5EF4-FFF2-40B4-BE49-F238E27FC236}">
              <a16:creationId xmlns:a16="http://schemas.microsoft.com/office/drawing/2014/main" id="{00000000-0008-0000-0800-00002F000000}"/>
            </a:ext>
          </a:extLst>
        </xdr:cNvPr>
        <xdr:cNvSpPr txBox="1">
          <a:spLocks noChangeArrowheads="1"/>
        </xdr:cNvSpPr>
      </xdr:nvSpPr>
      <xdr:spPr bwMode="auto">
        <a:xfrm>
          <a:off x="4135438" y="24724067"/>
          <a:ext cx="2898734" cy="69135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mn-lt"/>
              <a:ea typeface="+mn-ea"/>
              <a:cs typeface="+mn-cs"/>
            </a:rPr>
            <a:t>1a / Développement d’un vivier de compétences adapté </a:t>
          </a:r>
          <a:endParaRPr lang="fr-FR" sz="16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9</xdr:col>
      <xdr:colOff>1335202</xdr:colOff>
      <xdr:row>76</xdr:row>
      <xdr:rowOff>105</xdr:rowOff>
    </xdr:from>
    <xdr:to>
      <xdr:col>11</xdr:col>
      <xdr:colOff>2156732</xdr:colOff>
      <xdr:row>78</xdr:row>
      <xdr:rowOff>13601</xdr:rowOff>
    </xdr:to>
    <xdr:sp macro="" textlink="">
      <xdr:nvSpPr>
        <xdr:cNvPr id="48" name="Zone de texte 2">
          <a:hlinkClick xmlns:r="http://schemas.openxmlformats.org/officeDocument/2006/relationships" r:id="rId9"/>
          <a:extLst>
            <a:ext uri="{FF2B5EF4-FFF2-40B4-BE49-F238E27FC236}">
              <a16:creationId xmlns:a16="http://schemas.microsoft.com/office/drawing/2014/main" id="{00000000-0008-0000-0800-000030000000}"/>
            </a:ext>
          </a:extLst>
        </xdr:cNvPr>
        <xdr:cNvSpPr txBox="1">
          <a:spLocks noChangeArrowheads="1"/>
        </xdr:cNvSpPr>
      </xdr:nvSpPr>
      <xdr:spPr bwMode="auto">
        <a:xfrm>
          <a:off x="12125666" y="27187176"/>
          <a:ext cx="3951173" cy="42171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2"/>
              </a:solidFill>
              <a:effectLst/>
              <a:latin typeface="Calibri" panose="020F0502020204030204" pitchFamily="34" charset="0"/>
              <a:ea typeface="Calibri" panose="020F0502020204030204" pitchFamily="34" charset="0"/>
              <a:cs typeface="Times New Roman" panose="02020603050405020304" pitchFamily="18" charset="0"/>
            </a:rPr>
            <a:t>2a / Emplois locaux et insertion professionnelle</a:t>
          </a:r>
        </a:p>
        <a:p>
          <a:pPr algn="ctr">
            <a:lnSpc>
              <a:spcPct val="107000"/>
            </a:lnSpc>
            <a:spcAft>
              <a:spcPts val="800"/>
            </a:spcAft>
          </a:pPr>
          <a:r>
            <a:rPr lang="fr-FR" sz="14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rgbClr val="FFC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4</xdr:col>
      <xdr:colOff>1005792</xdr:colOff>
      <xdr:row>63</xdr:row>
      <xdr:rowOff>187778</xdr:rowOff>
    </xdr:from>
    <xdr:to>
      <xdr:col>8</xdr:col>
      <xdr:colOff>513670</xdr:colOff>
      <xdr:row>67</xdr:row>
      <xdr:rowOff>65315</xdr:rowOff>
    </xdr:to>
    <xdr:sp macro="" textlink="">
      <xdr:nvSpPr>
        <xdr:cNvPr id="49" name="Zone de texte 2">
          <a:hlinkClick xmlns:r="http://schemas.openxmlformats.org/officeDocument/2006/relationships" r:id="rId10"/>
          <a:extLst>
            <a:ext uri="{FF2B5EF4-FFF2-40B4-BE49-F238E27FC236}">
              <a16:creationId xmlns:a16="http://schemas.microsoft.com/office/drawing/2014/main" id="{00000000-0008-0000-0800-000031000000}"/>
            </a:ext>
          </a:extLst>
        </xdr:cNvPr>
        <xdr:cNvSpPr txBox="1">
          <a:spLocks noChangeArrowheads="1"/>
        </xdr:cNvSpPr>
      </xdr:nvSpPr>
      <xdr:spPr bwMode="auto">
        <a:xfrm>
          <a:off x="7020149" y="24721457"/>
          <a:ext cx="2800807" cy="693965"/>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1b / Vers un modèle économique durable centré sur le territoire </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3</xdr:col>
      <xdr:colOff>24947</xdr:colOff>
      <xdr:row>76</xdr:row>
      <xdr:rowOff>176039</xdr:rowOff>
    </xdr:from>
    <xdr:to>
      <xdr:col>3</xdr:col>
      <xdr:colOff>4185277</xdr:colOff>
      <xdr:row>78</xdr:row>
      <xdr:rowOff>67015</xdr:rowOff>
    </xdr:to>
    <xdr:sp macro="" textlink="">
      <xdr:nvSpPr>
        <xdr:cNvPr id="50" name="Zone de texte 2">
          <a:hlinkClick xmlns:r="http://schemas.openxmlformats.org/officeDocument/2006/relationships" r:id="rId11"/>
          <a:extLst>
            <a:ext uri="{FF2B5EF4-FFF2-40B4-BE49-F238E27FC236}">
              <a16:creationId xmlns:a16="http://schemas.microsoft.com/office/drawing/2014/main" id="{00000000-0008-0000-0800-000032000000}"/>
            </a:ext>
          </a:extLst>
        </xdr:cNvPr>
        <xdr:cNvSpPr txBox="1">
          <a:spLocks noChangeArrowheads="1"/>
        </xdr:cNvSpPr>
      </xdr:nvSpPr>
      <xdr:spPr bwMode="auto">
        <a:xfrm>
          <a:off x="1235983" y="27363110"/>
          <a:ext cx="4160330" cy="299191"/>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6">
                  <a:lumMod val="75000"/>
                </a:schemeClr>
              </a:solidFill>
              <a:effectLst/>
              <a:latin typeface="Calibri" panose="020F0502020204030204" pitchFamily="34" charset="0"/>
              <a:ea typeface="Calibri" panose="020F0502020204030204" pitchFamily="34" charset="0"/>
              <a:cs typeface="Times New Roman" panose="02020603050405020304" pitchFamily="18" charset="0"/>
            </a:rPr>
            <a:t>4a / Participation des acteurs</a:t>
          </a:r>
        </a:p>
        <a:p>
          <a:pPr algn="ctr">
            <a:lnSpc>
              <a:spcPct val="107000"/>
            </a:lnSpc>
            <a:spcAft>
              <a:spcPts val="800"/>
            </a:spcAft>
          </a:pPr>
          <a:r>
            <a:rPr lang="fr-FR" sz="14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200" b="1">
            <a:solidFill>
              <a:schemeClr val="accent6"/>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2</xdr:col>
      <xdr:colOff>285750</xdr:colOff>
      <xdr:row>79</xdr:row>
      <xdr:rowOff>30417</xdr:rowOff>
    </xdr:from>
    <xdr:to>
      <xdr:col>3</xdr:col>
      <xdr:colOff>3772580</xdr:colOff>
      <xdr:row>80</xdr:row>
      <xdr:rowOff>203087</xdr:rowOff>
    </xdr:to>
    <xdr:sp macro="" textlink="">
      <xdr:nvSpPr>
        <xdr:cNvPr id="51" name="Text Box 19">
          <a:hlinkClick xmlns:r="http://schemas.openxmlformats.org/officeDocument/2006/relationships" r:id="rId12"/>
          <a:extLst>
            <a:ext uri="{FF2B5EF4-FFF2-40B4-BE49-F238E27FC236}">
              <a16:creationId xmlns:a16="http://schemas.microsoft.com/office/drawing/2014/main" id="{00000000-0008-0000-0800-000033000000}"/>
            </a:ext>
          </a:extLst>
        </xdr:cNvPr>
        <xdr:cNvSpPr txBox="1">
          <a:spLocks noChangeArrowheads="1"/>
        </xdr:cNvSpPr>
      </xdr:nvSpPr>
      <xdr:spPr bwMode="auto">
        <a:xfrm>
          <a:off x="1197429" y="27829810"/>
          <a:ext cx="3786187" cy="376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6">
                  <a:lumMod val="75000"/>
                </a:schemeClr>
              </a:solidFill>
              <a:latin typeface="Calibri"/>
            </a:rPr>
            <a:t>4b / </a:t>
          </a:r>
          <a:r>
            <a:rPr lang="fr-FR" sz="1400" b="1" i="0" u="none" strike="noStrike" baseline="0">
              <a:solidFill>
                <a:schemeClr val="accent6">
                  <a:lumMod val="75000"/>
                </a:schemeClr>
              </a:solidFill>
              <a:latin typeface="Calibri"/>
              <a:ea typeface="+mn-ea"/>
              <a:cs typeface="+mn-cs"/>
            </a:rPr>
            <a:t>Transversalité et pilotage de l'ancrage local</a:t>
          </a:r>
        </a:p>
        <a:p>
          <a:pPr algn="ctr" rtl="0">
            <a:defRPr sz="1000"/>
          </a:pPr>
          <a:r>
            <a:rPr lang="fr-FR" sz="1400" b="1" i="0" u="none" strike="noStrike" baseline="0">
              <a:solidFill>
                <a:schemeClr val="accent6"/>
              </a:solidFill>
              <a:latin typeface="Calibri"/>
            </a:rPr>
            <a:t> </a:t>
          </a:r>
        </a:p>
      </xdr:txBody>
    </xdr:sp>
    <xdr:clientData/>
  </xdr:twoCellAnchor>
  <xdr:twoCellAnchor>
    <xdr:from>
      <xdr:col>9</xdr:col>
      <xdr:colOff>1362417</xdr:colOff>
      <xdr:row>78</xdr:row>
      <xdr:rowOff>171972</xdr:rowOff>
    </xdr:from>
    <xdr:to>
      <xdr:col>11</xdr:col>
      <xdr:colOff>1952626</xdr:colOff>
      <xdr:row>80</xdr:row>
      <xdr:rowOff>176888</xdr:rowOff>
    </xdr:to>
    <xdr:sp macro="" textlink="">
      <xdr:nvSpPr>
        <xdr:cNvPr id="52" name="Text Box 18">
          <a:hlinkClick xmlns:r="http://schemas.openxmlformats.org/officeDocument/2006/relationships" r:id="rId13"/>
          <a:extLst>
            <a:ext uri="{FF2B5EF4-FFF2-40B4-BE49-F238E27FC236}">
              <a16:creationId xmlns:a16="http://schemas.microsoft.com/office/drawing/2014/main" id="{00000000-0008-0000-0800-000034000000}"/>
            </a:ext>
          </a:extLst>
        </xdr:cNvPr>
        <xdr:cNvSpPr txBox="1">
          <a:spLocks noChangeArrowheads="1"/>
        </xdr:cNvSpPr>
      </xdr:nvSpPr>
      <xdr:spPr bwMode="auto">
        <a:xfrm>
          <a:off x="12152881" y="27767258"/>
          <a:ext cx="3719852" cy="413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400" b="1" i="0" u="none" strike="noStrike" baseline="0">
              <a:solidFill>
                <a:schemeClr val="accent2"/>
              </a:solidFill>
              <a:latin typeface="Calibri"/>
            </a:rPr>
            <a:t>2b / </a:t>
          </a:r>
          <a:r>
            <a:rPr lang="fr-FR" sz="1400" b="1" i="0" u="none" strike="noStrike" baseline="0">
              <a:solidFill>
                <a:schemeClr val="accent2"/>
              </a:solidFill>
              <a:latin typeface="Calibri"/>
              <a:ea typeface="+mn-ea"/>
              <a:cs typeface="+mn-cs"/>
            </a:rPr>
            <a:t>Développement du tissu économique </a:t>
          </a:r>
        </a:p>
        <a:p>
          <a:pPr algn="l" rtl="0">
            <a:defRPr sz="1000"/>
          </a:pPr>
          <a:r>
            <a:rPr lang="fr-FR" sz="1400" b="1" i="0" u="none" strike="noStrike" baseline="0">
              <a:solidFill>
                <a:srgbClr val="FFC000"/>
              </a:solidFill>
              <a:latin typeface="Calibri"/>
            </a:rPr>
            <a:t> </a:t>
          </a:r>
        </a:p>
      </xdr:txBody>
    </xdr:sp>
    <xdr:clientData/>
  </xdr:twoCellAnchor>
  <xdr:twoCellAnchor>
    <xdr:from>
      <xdr:col>3</xdr:col>
      <xdr:colOff>3677330</xdr:colOff>
      <xdr:row>91</xdr:row>
      <xdr:rowOff>151698</xdr:rowOff>
    </xdr:from>
    <xdr:to>
      <xdr:col>4</xdr:col>
      <xdr:colOff>1595438</xdr:colOff>
      <xdr:row>93</xdr:row>
      <xdr:rowOff>121445</xdr:rowOff>
    </xdr:to>
    <xdr:sp macro="" textlink="">
      <xdr:nvSpPr>
        <xdr:cNvPr id="53" name="Zone de texte 2">
          <a:hlinkClick xmlns:r="http://schemas.openxmlformats.org/officeDocument/2006/relationships" r:id="rId14"/>
          <a:extLst>
            <a:ext uri="{FF2B5EF4-FFF2-40B4-BE49-F238E27FC236}">
              <a16:creationId xmlns:a16="http://schemas.microsoft.com/office/drawing/2014/main" id="{00000000-0008-0000-0800-000035000000}"/>
            </a:ext>
          </a:extLst>
        </xdr:cNvPr>
        <xdr:cNvSpPr txBox="1">
          <a:spLocks noChangeArrowheads="1"/>
        </xdr:cNvSpPr>
      </xdr:nvSpPr>
      <xdr:spPr bwMode="auto">
        <a:xfrm>
          <a:off x="4888366" y="30400377"/>
          <a:ext cx="2721429" cy="377961"/>
        </a:xfrm>
        <a:prstGeom prst="rect">
          <a:avLst/>
        </a:prstGeom>
        <a:noFill/>
        <a:ln w="9525">
          <a:noFill/>
          <a:miter lim="800000"/>
          <a:headEnd/>
          <a:tailEnd/>
        </a:ln>
      </xdr:spPr>
      <xdr:txBody>
        <a:bodyPr rot="0" vert="horz" wrap="square" lIns="91440" tIns="45720" rIns="91440" bIns="45720" anchor="t" anchorCtr="0">
          <a:noAutofit/>
        </a:bodyPr>
        <a:lstStyle/>
        <a:p>
          <a:pPr marL="0" marR="0" indent="0" algn="l" defTabSz="914400" eaLnBrk="1" fontAlgn="auto" latinLnBrk="0" hangingPunct="1">
            <a:lnSpc>
              <a:spcPct val="107000"/>
            </a:lnSpc>
            <a:spcBef>
              <a:spcPts val="0"/>
            </a:spcBef>
            <a:spcAft>
              <a:spcPts val="800"/>
            </a:spcAft>
            <a:buClrTx/>
            <a:buSzTx/>
            <a:buFontTx/>
            <a:buNone/>
            <a:tabLst/>
            <a:defRPr/>
          </a:pPr>
          <a:r>
            <a:rPr lang="fr-FR" sz="1400" b="1">
              <a:solidFill>
                <a:srgbClr val="92D050"/>
              </a:solidFill>
              <a:effectLst/>
              <a:latin typeface="Calibri" panose="020F0502020204030204" pitchFamily="34" charset="0"/>
              <a:ea typeface="Calibri" panose="020F0502020204030204" pitchFamily="34" charset="0"/>
              <a:cs typeface="Times New Roman" panose="02020603050405020304" pitchFamily="18" charset="0"/>
            </a:rPr>
            <a:t>3a / Contribution à l'aménagement du territoire</a:t>
          </a:r>
        </a:p>
      </xdr:txBody>
    </xdr:sp>
    <xdr:clientData/>
  </xdr:twoCellAnchor>
  <xdr:twoCellAnchor>
    <xdr:from>
      <xdr:col>8</xdr:col>
      <xdr:colOff>471027</xdr:colOff>
      <xdr:row>63</xdr:row>
      <xdr:rowOff>176893</xdr:rowOff>
    </xdr:from>
    <xdr:to>
      <xdr:col>10</xdr:col>
      <xdr:colOff>228937</xdr:colOff>
      <xdr:row>67</xdr:row>
      <xdr:rowOff>54429</xdr:rowOff>
    </xdr:to>
    <xdr:sp macro="" textlink="">
      <xdr:nvSpPr>
        <xdr:cNvPr id="54" name="Zone de texte 2">
          <a:hlinkClick xmlns:r="http://schemas.openxmlformats.org/officeDocument/2006/relationships" r:id="rId15"/>
          <a:extLst>
            <a:ext uri="{FF2B5EF4-FFF2-40B4-BE49-F238E27FC236}">
              <a16:creationId xmlns:a16="http://schemas.microsoft.com/office/drawing/2014/main" id="{00000000-0008-0000-0800-000036000000}"/>
            </a:ext>
          </a:extLst>
        </xdr:cNvPr>
        <xdr:cNvSpPr txBox="1">
          <a:spLocks noChangeArrowheads="1"/>
        </xdr:cNvSpPr>
      </xdr:nvSpPr>
      <xdr:spPr bwMode="auto">
        <a:xfrm>
          <a:off x="9778313" y="24710572"/>
          <a:ext cx="2805910" cy="693964"/>
        </a:xfrm>
        <a:prstGeom prst="rect">
          <a:avLst/>
        </a:prstGeom>
        <a:noFill/>
        <a:ln w="9525">
          <a:noFill/>
          <a:miter lim="800000"/>
          <a:headEnd/>
          <a:tailEnd/>
        </a:ln>
      </xdr:spPr>
      <xdr:txBody>
        <a:bodyPr rot="0" vert="horz" wrap="square" lIns="91440" tIns="45720" rIns="91440" bIns="45720" anchor="t" anchorCtr="0">
          <a:noAutofit/>
        </a:bodyPr>
        <a:lstStyle/>
        <a:p>
          <a:pPr algn="l">
            <a:lnSpc>
              <a:spcPct val="107000"/>
            </a:lnSpc>
            <a:spcAft>
              <a:spcPts val="800"/>
            </a:spcAft>
          </a:pPr>
          <a:r>
            <a:rPr lang="fr-FR" sz="14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rPr>
            <a:t>1c / Participation à des programmes de recherche avec des partenaires externes</a:t>
          </a:r>
          <a:endParaRPr lang="fr-FR" sz="1200" b="1">
            <a:solidFill>
              <a:schemeClr val="accent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7</xdr:col>
      <xdr:colOff>312965</xdr:colOff>
      <xdr:row>8</xdr:row>
      <xdr:rowOff>13607</xdr:rowOff>
    </xdr:from>
    <xdr:to>
      <xdr:col>9</xdr:col>
      <xdr:colOff>472849</xdr:colOff>
      <xdr:row>10</xdr:row>
      <xdr:rowOff>138873</xdr:rowOff>
    </xdr:to>
    <xdr:sp macro="" textlink="">
      <xdr:nvSpPr>
        <xdr:cNvPr id="39" name="ZoneTexte 38">
          <a:extLst>
            <a:ext uri="{FF2B5EF4-FFF2-40B4-BE49-F238E27FC236}">
              <a16:creationId xmlns:a16="http://schemas.microsoft.com/office/drawing/2014/main" id="{00000000-0008-0000-0800-000027000000}"/>
            </a:ext>
          </a:extLst>
        </xdr:cNvPr>
        <xdr:cNvSpPr txBox="1"/>
      </xdr:nvSpPr>
      <xdr:spPr>
        <a:xfrm>
          <a:off x="9293679" y="1537607"/>
          <a:ext cx="1969634" cy="533480"/>
        </a:xfrm>
        <a:prstGeom prst="rect">
          <a:avLst/>
        </a:prstGeom>
        <a:solidFill>
          <a:schemeClr val="accent6">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400" b="1">
              <a:solidFill>
                <a:schemeClr val="bg1"/>
              </a:solidFill>
              <a:latin typeface="Gisha" panose="020B0502040204020203" pitchFamily="34" charset="-79"/>
              <a:cs typeface="Gisha" panose="020B0502040204020203" pitchFamily="34" charset="-79"/>
            </a:rPr>
            <a:t>Commentaires :</a:t>
          </a:r>
        </a:p>
      </xdr:txBody>
    </xdr:sp>
    <xdr:clientData/>
  </xdr:twoCellAnchor>
  <xdr:twoCellAnchor editAs="oneCell">
    <xdr:from>
      <xdr:col>7</xdr:col>
      <xdr:colOff>190501</xdr:colOff>
      <xdr:row>7</xdr:row>
      <xdr:rowOff>13607</xdr:rowOff>
    </xdr:from>
    <xdr:to>
      <xdr:col>8</xdr:col>
      <xdr:colOff>226903</xdr:colOff>
      <xdr:row>8</xdr:row>
      <xdr:rowOff>196646</xdr:rowOff>
    </xdr:to>
    <xdr:pic>
      <xdr:nvPicPr>
        <xdr:cNvPr id="41" name="Image 40">
          <a:extLst>
            <a:ext uri="{FF2B5EF4-FFF2-40B4-BE49-F238E27FC236}">
              <a16:creationId xmlns:a16="http://schemas.microsoft.com/office/drawing/2014/main" id="{00000000-0008-0000-0800-000029000000}"/>
            </a:ext>
          </a:extLst>
        </xdr:cNvPr>
        <xdr:cNvPicPr/>
      </xdr:nvPicPr>
      <xdr:blipFill rotWithShape="1">
        <a:blip xmlns:r="http://schemas.openxmlformats.org/officeDocument/2006/relationships" r:embed="rId3" cstate="print">
          <a:duotone>
            <a:schemeClr val="accent6">
              <a:shade val="45000"/>
              <a:satMod val="135000"/>
            </a:schemeClr>
            <a:prstClr val="white"/>
          </a:duotone>
          <a:extLst>
            <a:ext uri="{28A0092B-C50C-407E-A947-70E740481C1C}">
              <a14:useLocalDpi xmlns:a14="http://schemas.microsoft.com/office/drawing/2010/main" val="0"/>
            </a:ext>
          </a:extLst>
        </a:blip>
        <a:srcRect l="12442" t="13646" r="15710" b="8688"/>
        <a:stretch/>
      </xdr:blipFill>
      <xdr:spPr bwMode="auto">
        <a:xfrm>
          <a:off x="9171215" y="1347107"/>
          <a:ext cx="362974" cy="379889"/>
        </a:xfrm>
        <a:prstGeom prst="ellipse">
          <a:avLst/>
        </a:prstGeom>
        <a:ln>
          <a:noFill/>
        </a:ln>
        <a:extLst>
          <a:ext uri="{53640926-AAD7-44D8-BBD7-CCE9431645EC}">
            <a14:shadowObscured xmlns:a14="http://schemas.microsoft.com/office/drawing/2010/main"/>
          </a:ext>
        </a:extLst>
      </xdr:spPr>
    </xdr:pic>
    <xdr:clientData/>
  </xdr:twoCellAnchor>
  <xdr:twoCellAnchor>
    <xdr:from>
      <xdr:col>3</xdr:col>
      <xdr:colOff>3769178</xdr:colOff>
      <xdr:row>67</xdr:row>
      <xdr:rowOff>27215</xdr:rowOff>
    </xdr:from>
    <xdr:to>
      <xdr:col>9</xdr:col>
      <xdr:colOff>1406071</xdr:colOff>
      <xdr:row>91</xdr:row>
      <xdr:rowOff>13608</xdr:rowOff>
    </xdr:to>
    <xdr:graphicFrame macro="">
      <xdr:nvGraphicFramePr>
        <xdr:cNvPr id="55" name="Diagramme 54">
          <a:extLst>
            <a:ext uri="{FF2B5EF4-FFF2-40B4-BE49-F238E27FC236}">
              <a16:creationId xmlns:a16="http://schemas.microsoft.com/office/drawing/2014/main" id="{00000000-0008-0000-0800-000037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6" r:lo="rId17" r:qs="rId18" r:cs="rId19"/>
        </a:graphicData>
      </a:graphic>
    </xdr:graphicFrame>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accent5"/>
        </a:solidFill>
        <a:ln w="9525" cmpd="sng">
          <a:solidFill>
            <a:schemeClr val="lt1">
              <a:shade val="50000"/>
            </a:schemeClr>
          </a:solidFill>
        </a:ln>
      </a:spPr>
      <a:bodyPr vertOverflow="clip" horzOverflow="clip" wrap="square" rtlCol="0" anchor="t"/>
      <a:lstStyle>
        <a:defPPr algn="ctr">
          <a:defRPr sz="14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legifrance.gouv.fr/affichTexte.do?cidTexte=JORFTEXT000031044385&amp;categorieLien=id" TargetMode="External"/><Relationship Id="rId1" Type="http://schemas.openxmlformats.org/officeDocument/2006/relationships/hyperlink" Target="https://www.legifrance.gouv.fr/affichTexte.do?cidTexte=JORFTEXT000029313296"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hyperlink" Target="https://www.service-public.fr/particuliers/vosdroits/F1653" TargetMode="External"/><Relationship Id="rId2" Type="http://schemas.openxmlformats.org/officeDocument/2006/relationships/hyperlink" Target="http://travail-emploi.gouv.fr/droit-du-travail/contrats-et-carriere/travailleurs-en-situation-d-handicap/article/les-etablissements-ou-services-d-aide-par-le-travail" TargetMode="External"/><Relationship Id="rId1" Type="http://schemas.openxmlformats.org/officeDocument/2006/relationships/hyperlink" Target="https://www.legifrance.gouv.fr/affichTexte.do;jsessionid=F3F6FC032F2EDD797976AF8D2CC33491.tpdjo15v_2?cidTexte=JORFTEXT000029313296&amp;categorieLien=id"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s://www.legifrance.gouv.fr/affichCodeArticle.do?cidTexte=LEGITEXT000006074220&amp;idArticle=LEGIARTI000006834443&amp;dateTexte=&amp;categorieLien=cid"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A2:O86"/>
  <sheetViews>
    <sheetView showGridLines="0" topLeftCell="A16" zoomScale="70" zoomScaleNormal="70" workbookViewId="0">
      <selection activeCell="B81" sqref="B81:C81"/>
    </sheetView>
  </sheetViews>
  <sheetFormatPr baseColWidth="10" defaultColWidth="11.453125" defaultRowHeight="14" x14ac:dyDescent="0.3"/>
  <cols>
    <col min="1" max="1" width="11.453125" style="29"/>
    <col min="2" max="2" width="36.1796875" style="29" customWidth="1"/>
    <col min="3" max="3" width="125.453125" style="29" customWidth="1"/>
    <col min="4" max="4" width="29" style="29" customWidth="1"/>
    <col min="5" max="16384" width="11.453125" style="29"/>
  </cols>
  <sheetData>
    <row r="2" spans="1:3" ht="14.25" customHeight="1" x14ac:dyDescent="0.3">
      <c r="A2" s="46"/>
      <c r="B2" s="634" t="s">
        <v>217</v>
      </c>
      <c r="C2" s="635"/>
    </row>
    <row r="3" spans="1:3" ht="14.25" customHeight="1" x14ac:dyDescent="0.3">
      <c r="A3" s="47"/>
      <c r="B3" s="636"/>
      <c r="C3" s="636"/>
    </row>
    <row r="4" spans="1:3" ht="14.25" customHeight="1" x14ac:dyDescent="0.3">
      <c r="A4" s="47"/>
      <c r="B4" s="636"/>
      <c r="C4" s="636"/>
    </row>
    <row r="5" spans="1:3" ht="14.25" customHeight="1" x14ac:dyDescent="0.3">
      <c r="A5" s="47"/>
      <c r="B5" s="636"/>
      <c r="C5" s="636"/>
    </row>
    <row r="6" spans="1:3" ht="14.25" customHeight="1" x14ac:dyDescent="0.3">
      <c r="A6" s="47"/>
      <c r="B6" s="636"/>
      <c r="C6" s="636"/>
    </row>
    <row r="7" spans="1:3" ht="14.25" customHeight="1" x14ac:dyDescent="0.3">
      <c r="A7" s="47"/>
      <c r="B7" s="637"/>
      <c r="C7" s="637"/>
    </row>
    <row r="10" spans="1:3" ht="35.25" customHeight="1" x14ac:dyDescent="0.3">
      <c r="B10" s="55" t="s">
        <v>219</v>
      </c>
      <c r="C10" s="56"/>
    </row>
    <row r="11" spans="1:3" ht="22" x14ac:dyDescent="0.3">
      <c r="B11" s="44"/>
      <c r="C11" s="31"/>
    </row>
    <row r="12" spans="1:3" ht="27" customHeight="1" x14ac:dyDescent="0.3">
      <c r="B12" s="45" t="s">
        <v>216</v>
      </c>
      <c r="C12" s="31"/>
    </row>
    <row r="13" spans="1:3" ht="19.5" customHeight="1" x14ac:dyDescent="0.3">
      <c r="B13" s="52"/>
      <c r="C13" s="31"/>
    </row>
    <row r="14" spans="1:3" ht="27" customHeight="1" x14ac:dyDescent="0.3">
      <c r="B14" s="53" t="s">
        <v>320</v>
      </c>
      <c r="C14" s="31"/>
    </row>
    <row r="15" spans="1:3" ht="276.75" customHeight="1" x14ac:dyDescent="0.3">
      <c r="B15" s="644" t="s">
        <v>218</v>
      </c>
      <c r="C15" s="645"/>
    </row>
    <row r="16" spans="1:3" ht="32.25" customHeight="1" x14ac:dyDescent="0.3">
      <c r="B16" s="53" t="s">
        <v>222</v>
      </c>
      <c r="C16" s="607"/>
    </row>
    <row r="17" spans="1:3" ht="255.75" customHeight="1" x14ac:dyDescent="0.3">
      <c r="B17" s="640" t="s">
        <v>236</v>
      </c>
      <c r="C17" s="640"/>
    </row>
    <row r="18" spans="1:3" ht="49.5" customHeight="1" x14ac:dyDescent="0.3">
      <c r="B18" s="646" t="s">
        <v>455</v>
      </c>
      <c r="C18" s="646"/>
    </row>
    <row r="19" spans="1:3" ht="11.25" customHeight="1" x14ac:dyDescent="0.3">
      <c r="B19" s="54"/>
      <c r="C19" s="54"/>
    </row>
    <row r="20" spans="1:3" ht="29.25" customHeight="1" x14ac:dyDescent="0.3">
      <c r="B20" s="638" t="s">
        <v>220</v>
      </c>
      <c r="C20" s="638"/>
    </row>
    <row r="21" spans="1:3" s="33" customFormat="1" x14ac:dyDescent="0.3">
      <c r="B21" s="32"/>
      <c r="C21" s="32"/>
    </row>
    <row r="22" spans="1:3" s="33" customFormat="1" ht="30.75" customHeight="1" x14ac:dyDescent="0.35">
      <c r="B22" s="48" t="s">
        <v>233</v>
      </c>
      <c r="C22" s="49"/>
    </row>
    <row r="23" spans="1:3" ht="27" customHeight="1" x14ac:dyDescent="0.3">
      <c r="B23" s="48" t="s">
        <v>311</v>
      </c>
      <c r="C23" s="50"/>
    </row>
    <row r="24" spans="1:3" ht="23.25" customHeight="1" x14ac:dyDescent="0.3">
      <c r="B24" s="48" t="s">
        <v>312</v>
      </c>
      <c r="C24" s="51"/>
    </row>
    <row r="25" spans="1:3" ht="24" customHeight="1" x14ac:dyDescent="0.3">
      <c r="B25" s="48" t="s">
        <v>313</v>
      </c>
      <c r="C25" s="51"/>
    </row>
    <row r="26" spans="1:3" ht="25.5" customHeight="1" x14ac:dyDescent="0.3">
      <c r="B26" s="48" t="s">
        <v>314</v>
      </c>
      <c r="C26" s="51"/>
    </row>
    <row r="27" spans="1:3" ht="24" customHeight="1" x14ac:dyDescent="0.3">
      <c r="B27" s="48" t="s">
        <v>315</v>
      </c>
      <c r="C27" s="51"/>
    </row>
    <row r="28" spans="1:3" ht="24" customHeight="1" x14ac:dyDescent="0.3">
      <c r="B28" s="48" t="s">
        <v>316</v>
      </c>
      <c r="C28" s="51"/>
    </row>
    <row r="29" spans="1:3" ht="27.75" customHeight="1" x14ac:dyDescent="0.3">
      <c r="A29" s="43"/>
      <c r="B29" s="48" t="s">
        <v>317</v>
      </c>
      <c r="C29" s="51"/>
    </row>
    <row r="30" spans="1:3" ht="22.5" customHeight="1" x14ac:dyDescent="0.3">
      <c r="B30" s="48" t="s">
        <v>318</v>
      </c>
      <c r="C30" s="51"/>
    </row>
    <row r="31" spans="1:3" ht="22.5" customHeight="1" x14ac:dyDescent="0.3">
      <c r="B31" s="48" t="s">
        <v>227</v>
      </c>
      <c r="C31" s="51"/>
    </row>
    <row r="32" spans="1:3" ht="18" customHeight="1" x14ac:dyDescent="0.3"/>
    <row r="33" spans="2:3" ht="108" customHeight="1" x14ac:dyDescent="0.3">
      <c r="B33" s="639" t="s">
        <v>235</v>
      </c>
      <c r="C33" s="639"/>
    </row>
    <row r="34" spans="2:3" ht="33" customHeight="1" x14ac:dyDescent="0.3">
      <c r="C34" s="34"/>
    </row>
    <row r="35" spans="2:3" s="35" customFormat="1" ht="36.75" customHeight="1" x14ac:dyDescent="0.35">
      <c r="B35" s="55" t="s">
        <v>215</v>
      </c>
      <c r="C35" s="55"/>
    </row>
    <row r="36" spans="2:3" s="35" customFormat="1" ht="17.25" customHeight="1" x14ac:dyDescent="0.35">
      <c r="B36" s="42"/>
      <c r="C36" s="34"/>
    </row>
    <row r="37" spans="2:3" ht="100.5" customHeight="1" x14ac:dyDescent="0.3">
      <c r="B37" s="610" t="s">
        <v>319</v>
      </c>
      <c r="C37" s="609"/>
    </row>
    <row r="38" spans="2:3" ht="60.75" customHeight="1" x14ac:dyDescent="0.3">
      <c r="B38" s="610" t="s">
        <v>301</v>
      </c>
      <c r="C38" s="609"/>
    </row>
    <row r="39" spans="2:3" ht="60.75" customHeight="1" x14ac:dyDescent="0.3">
      <c r="B39" s="610" t="s">
        <v>302</v>
      </c>
      <c r="C39" s="609"/>
    </row>
    <row r="40" spans="2:3" ht="99.75" customHeight="1" x14ac:dyDescent="0.3">
      <c r="B40" s="610" t="s">
        <v>303</v>
      </c>
      <c r="C40" s="609"/>
    </row>
    <row r="41" spans="2:3" ht="59.25" customHeight="1" x14ac:dyDescent="0.3">
      <c r="B41" s="610" t="s">
        <v>304</v>
      </c>
      <c r="C41" s="609"/>
    </row>
    <row r="42" spans="2:3" ht="30" customHeight="1" x14ac:dyDescent="0.3"/>
    <row r="43" spans="2:3" ht="37.5" customHeight="1" x14ac:dyDescent="0.3">
      <c r="B43" s="55" t="s">
        <v>221</v>
      </c>
      <c r="C43" s="55"/>
    </row>
    <row r="44" spans="2:3" ht="19.5" customHeight="1" x14ac:dyDescent="0.3">
      <c r="B44" s="30"/>
      <c r="C44" s="31"/>
    </row>
    <row r="45" spans="2:3" s="33" customFormat="1" ht="226.5" customHeight="1" x14ac:dyDescent="0.3">
      <c r="B45" s="642" t="s">
        <v>225</v>
      </c>
      <c r="C45" s="642"/>
    </row>
    <row r="46" spans="2:3" s="33" customFormat="1" ht="365.25" customHeight="1" x14ac:dyDescent="0.3">
      <c r="B46" s="643"/>
      <c r="C46" s="643"/>
    </row>
    <row r="47" spans="2:3" s="33" customFormat="1" ht="56.25" customHeight="1" x14ac:dyDescent="0.3">
      <c r="B47" s="642" t="s">
        <v>209</v>
      </c>
      <c r="C47" s="642"/>
    </row>
    <row r="48" spans="2:3" s="33" customFormat="1" ht="25.5" customHeight="1" x14ac:dyDescent="0.3">
      <c r="B48" s="83"/>
      <c r="C48" s="83"/>
    </row>
    <row r="49" spans="2:15" ht="41.25" customHeight="1" x14ac:dyDescent="0.4">
      <c r="B49" s="36"/>
    </row>
    <row r="50" spans="2:15" ht="12.75" customHeight="1" x14ac:dyDescent="0.3"/>
    <row r="51" spans="2:15" x14ac:dyDescent="0.3">
      <c r="D51" s="37"/>
    </row>
    <row r="54" spans="2:15" x14ac:dyDescent="0.3">
      <c r="D54" s="38"/>
    </row>
    <row r="55" spans="2:15" x14ac:dyDescent="0.3">
      <c r="D55" s="38"/>
      <c r="F55" s="38"/>
      <c r="G55" s="38"/>
      <c r="H55" s="38"/>
      <c r="I55" s="38"/>
      <c r="J55" s="38"/>
      <c r="K55" s="38"/>
      <c r="L55" s="38"/>
      <c r="M55" s="38"/>
      <c r="N55" s="38"/>
      <c r="O55" s="38"/>
    </row>
    <row r="56" spans="2:15" x14ac:dyDescent="0.3">
      <c r="D56" s="38"/>
      <c r="F56" s="38"/>
      <c r="G56" s="38"/>
      <c r="H56" s="38"/>
      <c r="I56" s="38"/>
      <c r="J56" s="38"/>
      <c r="K56" s="38"/>
      <c r="L56" s="38"/>
      <c r="M56" s="38"/>
      <c r="N56" s="38"/>
      <c r="O56" s="38"/>
    </row>
    <row r="57" spans="2:15" x14ac:dyDescent="0.3">
      <c r="D57" s="38"/>
      <c r="F57" s="38"/>
      <c r="G57" s="38"/>
      <c r="H57" s="38"/>
      <c r="I57" s="38"/>
      <c r="J57" s="38"/>
      <c r="K57" s="38"/>
      <c r="L57" s="38"/>
      <c r="M57" s="38"/>
      <c r="N57" s="38"/>
      <c r="O57" s="38"/>
    </row>
    <row r="58" spans="2:15" x14ac:dyDescent="0.3">
      <c r="D58" s="38"/>
      <c r="F58" s="38"/>
      <c r="G58" s="38"/>
      <c r="H58" s="38"/>
      <c r="I58" s="38"/>
      <c r="J58" s="38"/>
      <c r="K58" s="38"/>
      <c r="L58" s="38"/>
      <c r="M58" s="38"/>
      <c r="N58" s="38"/>
      <c r="O58" s="38"/>
    </row>
    <row r="59" spans="2:15" x14ac:dyDescent="0.3">
      <c r="D59" s="38"/>
      <c r="F59" s="38"/>
      <c r="G59" s="38"/>
      <c r="H59" s="38"/>
      <c r="I59" s="38"/>
      <c r="J59" s="38"/>
      <c r="K59" s="38"/>
      <c r="L59" s="38"/>
      <c r="M59" s="38"/>
      <c r="N59" s="38"/>
      <c r="O59" s="38"/>
    </row>
    <row r="60" spans="2:15" x14ac:dyDescent="0.3">
      <c r="D60" s="38"/>
      <c r="F60" s="38"/>
      <c r="G60" s="38"/>
      <c r="H60" s="38"/>
      <c r="I60" s="38"/>
      <c r="J60" s="38"/>
      <c r="K60" s="38"/>
      <c r="L60" s="38"/>
      <c r="M60" s="38"/>
      <c r="N60" s="38"/>
      <c r="O60" s="38"/>
    </row>
    <row r="61" spans="2:15" ht="24" customHeight="1" x14ac:dyDescent="0.3">
      <c r="D61" s="38"/>
      <c r="F61" s="38"/>
      <c r="G61" s="38"/>
      <c r="H61" s="38"/>
      <c r="I61" s="38"/>
      <c r="J61" s="38"/>
      <c r="K61" s="38"/>
      <c r="L61" s="38"/>
      <c r="M61" s="38"/>
      <c r="N61" s="38"/>
      <c r="O61" s="38"/>
    </row>
    <row r="62" spans="2:15" ht="18.75" customHeight="1" x14ac:dyDescent="0.3">
      <c r="D62" s="38"/>
      <c r="F62" s="38"/>
      <c r="G62" s="38"/>
      <c r="H62" s="38"/>
      <c r="I62" s="38"/>
      <c r="J62" s="38"/>
      <c r="K62" s="38"/>
      <c r="L62" s="38"/>
      <c r="M62" s="38"/>
      <c r="N62" s="38"/>
      <c r="O62" s="38"/>
    </row>
    <row r="63" spans="2:15" x14ac:dyDescent="0.3">
      <c r="D63" s="38"/>
      <c r="F63" s="38"/>
      <c r="G63" s="38"/>
      <c r="H63" s="38"/>
      <c r="I63" s="38"/>
      <c r="J63" s="38"/>
      <c r="K63" s="38"/>
      <c r="L63" s="38"/>
      <c r="M63" s="38"/>
      <c r="N63" s="38"/>
      <c r="O63" s="38"/>
    </row>
    <row r="64" spans="2:15" x14ac:dyDescent="0.3">
      <c r="D64" s="38"/>
      <c r="F64" s="38"/>
      <c r="G64" s="38"/>
      <c r="H64" s="38"/>
      <c r="I64" s="38"/>
      <c r="J64" s="38"/>
      <c r="K64" s="38"/>
      <c r="L64" s="38"/>
      <c r="M64" s="38"/>
      <c r="N64" s="38"/>
      <c r="O64" s="38"/>
    </row>
    <row r="65" spans="4:15" x14ac:dyDescent="0.3">
      <c r="D65" s="38"/>
      <c r="F65" s="38"/>
      <c r="G65" s="38"/>
      <c r="H65" s="38"/>
      <c r="I65" s="38"/>
      <c r="J65" s="38"/>
      <c r="K65" s="38"/>
      <c r="L65" s="38"/>
      <c r="M65" s="38"/>
      <c r="N65" s="38"/>
      <c r="O65" s="38"/>
    </row>
    <row r="66" spans="4:15" x14ac:dyDescent="0.3">
      <c r="D66" s="38"/>
      <c r="F66" s="38"/>
      <c r="G66" s="38"/>
      <c r="H66" s="38"/>
      <c r="I66" s="38"/>
      <c r="J66" s="38"/>
      <c r="K66" s="38"/>
      <c r="L66" s="38"/>
      <c r="M66" s="38"/>
      <c r="N66" s="38"/>
      <c r="O66" s="38"/>
    </row>
    <row r="67" spans="4:15" x14ac:dyDescent="0.3">
      <c r="D67" s="38"/>
      <c r="F67" s="38"/>
      <c r="G67" s="38"/>
      <c r="H67" s="38"/>
      <c r="I67" s="38"/>
      <c r="J67" s="38"/>
      <c r="K67" s="38"/>
      <c r="L67" s="38"/>
      <c r="M67" s="38"/>
      <c r="N67" s="38"/>
      <c r="O67" s="38"/>
    </row>
    <row r="68" spans="4:15" x14ac:dyDescent="0.3">
      <c r="D68" s="38"/>
      <c r="F68" s="38"/>
      <c r="G68" s="38"/>
      <c r="H68" s="38"/>
      <c r="I68" s="38"/>
      <c r="J68" s="38"/>
      <c r="K68" s="38"/>
      <c r="L68" s="38"/>
      <c r="M68" s="38"/>
      <c r="N68" s="38"/>
      <c r="O68" s="38"/>
    </row>
    <row r="69" spans="4:15" x14ac:dyDescent="0.3">
      <c r="D69" s="38"/>
      <c r="F69" s="38"/>
      <c r="G69" s="38"/>
      <c r="H69" s="38"/>
      <c r="I69" s="38"/>
      <c r="J69" s="38"/>
      <c r="K69" s="38"/>
      <c r="L69" s="38"/>
      <c r="M69" s="38"/>
      <c r="N69" s="38"/>
      <c r="O69" s="38"/>
    </row>
    <row r="70" spans="4:15" x14ac:dyDescent="0.3">
      <c r="D70" s="38"/>
      <c r="F70" s="38"/>
      <c r="G70" s="38"/>
      <c r="H70" s="38"/>
      <c r="I70" s="38"/>
      <c r="J70" s="38"/>
      <c r="K70" s="38"/>
      <c r="L70" s="38"/>
      <c r="M70" s="38"/>
      <c r="N70" s="38"/>
      <c r="O70" s="38"/>
    </row>
    <row r="71" spans="4:15" x14ac:dyDescent="0.3">
      <c r="D71" s="38"/>
      <c r="F71" s="38"/>
      <c r="G71" s="38"/>
      <c r="H71" s="38"/>
      <c r="I71" s="38"/>
      <c r="J71" s="38"/>
      <c r="K71" s="38"/>
      <c r="L71" s="38"/>
      <c r="M71" s="38"/>
      <c r="N71" s="38"/>
      <c r="O71" s="38"/>
    </row>
    <row r="72" spans="4:15" x14ac:dyDescent="0.3">
      <c r="D72" s="38"/>
      <c r="F72" s="38"/>
      <c r="G72" s="38"/>
      <c r="H72" s="38"/>
      <c r="I72" s="38"/>
      <c r="J72" s="38"/>
      <c r="K72" s="38"/>
      <c r="L72" s="38"/>
      <c r="M72" s="38"/>
      <c r="N72" s="38"/>
      <c r="O72" s="38"/>
    </row>
    <row r="73" spans="4:15" x14ac:dyDescent="0.3">
      <c r="D73" s="38"/>
      <c r="F73" s="38"/>
      <c r="G73" s="38"/>
      <c r="H73" s="38"/>
      <c r="I73" s="38"/>
      <c r="J73" s="38"/>
      <c r="K73" s="38"/>
      <c r="L73" s="38"/>
      <c r="M73" s="38"/>
      <c r="N73" s="38"/>
      <c r="O73" s="38"/>
    </row>
    <row r="74" spans="4:15" x14ac:dyDescent="0.3">
      <c r="D74" s="38"/>
      <c r="F74" s="38"/>
      <c r="G74" s="38"/>
      <c r="H74" s="38"/>
      <c r="I74" s="38"/>
      <c r="J74" s="38"/>
      <c r="K74" s="38"/>
      <c r="L74" s="38"/>
      <c r="M74" s="38"/>
      <c r="N74" s="38"/>
      <c r="O74" s="38"/>
    </row>
    <row r="75" spans="4:15" x14ac:dyDescent="0.3">
      <c r="D75" s="38"/>
      <c r="F75" s="38"/>
      <c r="G75" s="38"/>
      <c r="H75" s="38"/>
      <c r="I75" s="38"/>
      <c r="J75" s="38"/>
      <c r="K75" s="38"/>
      <c r="L75" s="38"/>
      <c r="M75" s="38"/>
      <c r="N75" s="38"/>
      <c r="O75" s="38"/>
    </row>
    <row r="76" spans="4:15" x14ac:dyDescent="0.3">
      <c r="D76" s="38"/>
      <c r="F76" s="38"/>
      <c r="G76" s="38"/>
      <c r="H76" s="38"/>
      <c r="I76" s="38"/>
      <c r="J76" s="38"/>
      <c r="K76" s="38"/>
      <c r="L76" s="38"/>
      <c r="M76" s="38"/>
      <c r="N76" s="38"/>
      <c r="O76" s="38"/>
    </row>
    <row r="77" spans="4:15" x14ac:dyDescent="0.3">
      <c r="D77" s="38"/>
      <c r="F77" s="38"/>
      <c r="G77" s="38"/>
      <c r="H77" s="38"/>
      <c r="I77" s="38"/>
      <c r="J77" s="38"/>
      <c r="K77" s="38"/>
      <c r="L77" s="38"/>
      <c r="M77" s="38"/>
      <c r="N77" s="38"/>
      <c r="O77" s="38"/>
    </row>
    <row r="78" spans="4:15" x14ac:dyDescent="0.3">
      <c r="D78" s="38"/>
      <c r="F78" s="38"/>
      <c r="G78" s="38"/>
      <c r="H78" s="38"/>
      <c r="I78" s="38"/>
      <c r="J78" s="38"/>
      <c r="K78" s="38"/>
      <c r="L78" s="38"/>
      <c r="M78" s="38"/>
      <c r="N78" s="38"/>
      <c r="O78" s="38"/>
    </row>
    <row r="79" spans="4:15" x14ac:dyDescent="0.3">
      <c r="D79" s="38"/>
      <c r="F79" s="38"/>
      <c r="G79" s="38"/>
      <c r="H79" s="38"/>
      <c r="I79" s="38"/>
      <c r="J79" s="38"/>
      <c r="K79" s="38"/>
      <c r="L79" s="38"/>
      <c r="M79" s="38"/>
      <c r="N79" s="38"/>
      <c r="O79" s="38"/>
    </row>
    <row r="80" spans="4:15" ht="43.5" customHeight="1" x14ac:dyDescent="0.3">
      <c r="D80" s="38"/>
      <c r="F80" s="38"/>
      <c r="G80" s="38"/>
      <c r="H80" s="38"/>
      <c r="I80" s="38"/>
      <c r="J80" s="38"/>
      <c r="K80" s="38"/>
      <c r="L80" s="38"/>
      <c r="M80" s="38"/>
      <c r="N80" s="38"/>
      <c r="O80" s="38"/>
    </row>
    <row r="81" spans="2:15" ht="35.25" customHeight="1" x14ac:dyDescent="0.3">
      <c r="B81" s="641" t="s">
        <v>208</v>
      </c>
      <c r="C81" s="641"/>
      <c r="D81" s="38"/>
      <c r="F81" s="38"/>
      <c r="G81" s="38"/>
      <c r="H81" s="38"/>
      <c r="I81" s="38"/>
      <c r="J81" s="38"/>
      <c r="K81" s="38"/>
      <c r="L81" s="38"/>
      <c r="M81" s="38"/>
      <c r="N81" s="38"/>
      <c r="O81" s="38"/>
    </row>
    <row r="82" spans="2:15" s="33" customFormat="1" ht="20" x14ac:dyDescent="0.4">
      <c r="B82" s="39"/>
      <c r="C82" s="40"/>
    </row>
    <row r="83" spans="2:15" x14ac:dyDescent="0.3">
      <c r="C83" s="41"/>
    </row>
    <row r="84" spans="2:15" x14ac:dyDescent="0.3">
      <c r="C84" s="41"/>
    </row>
    <row r="85" spans="2:15" x14ac:dyDescent="0.3">
      <c r="C85" s="41"/>
    </row>
    <row r="86" spans="2:15" ht="30" customHeight="1" x14ac:dyDescent="0.3"/>
  </sheetData>
  <sheetProtection algorithmName="SHA-512" hashValue="DbEad/cQOBaI4MRBk4HtIvNtbeUVfUwnl9sYf/4kfq4u5NeeMYTDjKb8TrYjUEOeuiLRtq1iRPvRmVs6/r4i0Q==" saltValue="XHjT8Sbr7dQELZwiI3Kf2Q==" spinCount="100000" sheet="1" objects="1" scenarios="1"/>
  <mergeCells count="10">
    <mergeCell ref="B2:C7"/>
    <mergeCell ref="B20:C20"/>
    <mergeCell ref="B33:C33"/>
    <mergeCell ref="B17:C17"/>
    <mergeCell ref="B81:C81"/>
    <mergeCell ref="B45:C45"/>
    <mergeCell ref="B46:C46"/>
    <mergeCell ref="B47:C47"/>
    <mergeCell ref="B15:C15"/>
    <mergeCell ref="B18:C18"/>
  </mergeCells>
  <hyperlinks>
    <hyperlink ref="B18:C18" location="CSU!A1" display="Voir les conditions générales d'utilisation" xr:uid="{00000000-0004-0000-0000-000000000000}"/>
  </hyperlinks>
  <pageMargins left="0.7" right="0.7" top="0.75" bottom="0.75" header="0.3" footer="0.3"/>
  <pageSetup paperSize="9" scale="3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pageSetUpPr fitToPage="1"/>
  </sheetPr>
  <dimension ref="A1:S96"/>
  <sheetViews>
    <sheetView showGridLines="0" tabSelected="1" topLeftCell="A11" zoomScale="60" zoomScaleNormal="60" zoomScaleSheetLayoutView="50" workbookViewId="0">
      <selection activeCell="E16" sqref="E16"/>
    </sheetView>
  </sheetViews>
  <sheetFormatPr baseColWidth="10" defaultRowHeight="14.5" x14ac:dyDescent="0.35"/>
  <cols>
    <col min="1" max="1" width="4" customWidth="1"/>
    <col min="2" max="2" width="9.54296875" customWidth="1"/>
    <col min="3" max="3" width="4.54296875" customWidth="1"/>
    <col min="4" max="4" width="72" customWidth="1"/>
    <col min="5" max="5" width="34.26953125" customWidth="1"/>
    <col min="6" max="7" width="31" customWidth="1"/>
    <col min="8" max="8" width="10.54296875" customWidth="1"/>
    <col min="9" max="9" width="7.7265625" customWidth="1"/>
    <col min="10" max="10" width="24.26953125" customWidth="1"/>
    <col min="11" max="11" width="21.7265625" customWidth="1"/>
    <col min="12" max="12" width="9.7265625" customWidth="1"/>
    <col min="13" max="13" width="15.7265625" customWidth="1"/>
    <col min="14" max="14" width="11.453125" hidden="1" customWidth="1"/>
    <col min="15" max="15" width="0.26953125" customWidth="1"/>
    <col min="16" max="16" width="0.453125" customWidth="1"/>
  </cols>
  <sheetData>
    <row r="1" spans="1:16" x14ac:dyDescent="0.35">
      <c r="A1" s="230"/>
      <c r="B1" s="230"/>
      <c r="C1" s="230"/>
      <c r="D1" s="230"/>
      <c r="E1" s="230"/>
      <c r="F1" s="230"/>
      <c r="G1" s="230"/>
      <c r="H1" s="230"/>
      <c r="I1" s="230"/>
      <c r="J1" s="230"/>
      <c r="K1" s="230"/>
      <c r="L1" s="230"/>
    </row>
    <row r="2" spans="1:16" x14ac:dyDescent="0.35">
      <c r="A2" s="230"/>
      <c r="B2" s="230"/>
      <c r="C2" s="230"/>
      <c r="D2" s="230"/>
      <c r="E2" s="230"/>
      <c r="F2" s="230"/>
      <c r="G2" s="230"/>
      <c r="H2" s="230"/>
      <c r="I2" s="230"/>
      <c r="J2" s="230"/>
      <c r="K2" s="230"/>
      <c r="L2" s="230"/>
    </row>
    <row r="3" spans="1:16" x14ac:dyDescent="0.35">
      <c r="A3" s="230"/>
      <c r="B3" s="230"/>
      <c r="C3" s="230"/>
      <c r="D3" s="230"/>
      <c r="E3" s="230"/>
      <c r="F3" s="230"/>
      <c r="G3" s="230"/>
      <c r="H3" s="230"/>
      <c r="I3" s="230"/>
      <c r="J3" s="230"/>
      <c r="K3" s="230"/>
      <c r="L3" s="230"/>
    </row>
    <row r="4" spans="1:16" x14ac:dyDescent="0.35">
      <c r="A4" s="230"/>
      <c r="B4" s="230"/>
      <c r="C4" s="230"/>
      <c r="D4" s="230"/>
      <c r="E4" s="230"/>
      <c r="F4" s="230"/>
      <c r="G4" s="230"/>
      <c r="H4" s="230"/>
      <c r="I4" s="230"/>
      <c r="J4" s="230"/>
      <c r="K4" s="230"/>
      <c r="L4" s="230"/>
    </row>
    <row r="5" spans="1:16" x14ac:dyDescent="0.35">
      <c r="A5" s="230"/>
      <c r="B5" s="230"/>
      <c r="C5" s="230"/>
      <c r="D5" s="230"/>
      <c r="E5" s="230"/>
      <c r="F5" s="230"/>
      <c r="G5" s="230"/>
      <c r="H5" s="230"/>
      <c r="I5" s="230"/>
      <c r="J5" s="230"/>
      <c r="K5" s="230"/>
      <c r="L5" s="230"/>
    </row>
    <row r="6" spans="1:16" x14ac:dyDescent="0.35">
      <c r="A6" s="230"/>
      <c r="B6" s="230"/>
      <c r="C6" s="230"/>
      <c r="D6" s="230"/>
      <c r="E6" s="230"/>
      <c r="F6" s="230"/>
      <c r="G6" s="230"/>
      <c r="H6" s="230"/>
      <c r="I6" s="230"/>
      <c r="J6" s="230"/>
      <c r="K6" s="230"/>
      <c r="L6" s="230"/>
    </row>
    <row r="7" spans="1:16" x14ac:dyDescent="0.35">
      <c r="A7" s="230"/>
      <c r="B7" s="230"/>
      <c r="C7" s="230"/>
      <c r="D7" s="230"/>
      <c r="E7" s="230"/>
      <c r="F7" s="230"/>
      <c r="G7" s="230"/>
      <c r="H7" s="230"/>
      <c r="I7" s="230"/>
      <c r="J7" s="230"/>
      <c r="K7" s="230"/>
      <c r="L7" s="230"/>
    </row>
    <row r="8" spans="1:16" x14ac:dyDescent="0.35">
      <c r="A8" s="230"/>
      <c r="B8" s="230"/>
      <c r="C8" s="230"/>
      <c r="D8" s="230"/>
      <c r="E8" s="230"/>
      <c r="F8" s="230"/>
      <c r="G8" s="230"/>
      <c r="H8" s="230"/>
      <c r="I8" s="230"/>
      <c r="J8" s="230"/>
      <c r="K8" s="230"/>
      <c r="L8" s="230"/>
    </row>
    <row r="9" spans="1:16" x14ac:dyDescent="0.35">
      <c r="A9" s="230"/>
      <c r="B9" s="230"/>
      <c r="C9" s="230"/>
      <c r="D9" s="230"/>
      <c r="E9" s="230"/>
      <c r="F9" s="230"/>
      <c r="G9" s="230"/>
      <c r="H9" s="230"/>
      <c r="I9" s="230"/>
      <c r="J9" s="230"/>
      <c r="K9" s="230"/>
      <c r="L9" s="230"/>
    </row>
    <row r="10" spans="1:16" x14ac:dyDescent="0.35">
      <c r="A10" s="230"/>
      <c r="B10" s="230"/>
      <c r="C10" s="230"/>
      <c r="D10" s="230"/>
      <c r="E10" s="230"/>
      <c r="F10" s="230"/>
      <c r="G10" s="230"/>
      <c r="H10" s="230"/>
      <c r="I10" s="230"/>
      <c r="J10" s="230"/>
      <c r="K10" s="230"/>
      <c r="L10" s="230"/>
    </row>
    <row r="11" spans="1:16" ht="15" customHeight="1" x14ac:dyDescent="0.35">
      <c r="A11" s="230"/>
      <c r="B11" s="230"/>
      <c r="C11" s="230"/>
      <c r="D11" s="230"/>
      <c r="E11" s="230"/>
      <c r="F11" s="230"/>
      <c r="G11" s="230"/>
      <c r="H11" s="230"/>
      <c r="I11" s="230"/>
      <c r="J11" s="705"/>
      <c r="K11" s="706"/>
      <c r="L11" s="707"/>
    </row>
    <row r="12" spans="1:16" ht="25.5" customHeight="1" x14ac:dyDescent="0.35">
      <c r="A12" s="230"/>
      <c r="B12" s="230"/>
      <c r="C12" s="230"/>
      <c r="D12" s="672" t="s">
        <v>15</v>
      </c>
      <c r="E12" s="673"/>
      <c r="F12" s="242"/>
      <c r="G12" s="242"/>
      <c r="H12" s="242"/>
      <c r="I12" s="283"/>
      <c r="J12" s="708"/>
      <c r="K12" s="709"/>
      <c r="L12" s="710"/>
    </row>
    <row r="13" spans="1:16" ht="21" customHeight="1" x14ac:dyDescent="0.35">
      <c r="A13" s="230"/>
      <c r="B13" s="230"/>
      <c r="C13" s="230"/>
      <c r="D13" s="740" t="s">
        <v>436</v>
      </c>
      <c r="E13" s="740"/>
      <c r="F13" s="285"/>
      <c r="G13" s="285"/>
      <c r="H13" s="285"/>
      <c r="I13" s="284"/>
      <c r="J13" s="708"/>
      <c r="K13" s="709"/>
      <c r="L13" s="710"/>
    </row>
    <row r="14" spans="1:16" ht="15.75" customHeight="1" x14ac:dyDescent="0.35">
      <c r="A14" s="230"/>
      <c r="B14" s="230"/>
      <c r="C14" s="230"/>
      <c r="D14" s="285"/>
      <c r="E14" s="285"/>
      <c r="F14" s="285"/>
      <c r="G14" s="285"/>
      <c r="H14" s="285"/>
      <c r="I14" s="284"/>
      <c r="J14" s="708"/>
      <c r="K14" s="709"/>
      <c r="L14" s="710"/>
      <c r="P14" t="s">
        <v>92</v>
      </c>
    </row>
    <row r="15" spans="1:16" s="88" customFormat="1" ht="29.25" customHeight="1" x14ac:dyDescent="0.35">
      <c r="A15" s="134"/>
      <c r="B15" s="134"/>
      <c r="C15" s="134"/>
      <c r="D15" s="514" t="s">
        <v>251</v>
      </c>
      <c r="E15" s="354" t="s">
        <v>3</v>
      </c>
      <c r="F15" s="327"/>
      <c r="G15" s="327"/>
      <c r="H15" s="327"/>
      <c r="I15" s="134"/>
      <c r="J15" s="708"/>
      <c r="K15" s="709"/>
      <c r="L15" s="710"/>
    </row>
    <row r="16" spans="1:16" s="88" customFormat="1" ht="20.25" customHeight="1" x14ac:dyDescent="0.35">
      <c r="A16" s="134"/>
      <c r="B16" s="134"/>
      <c r="C16" s="126"/>
      <c r="D16" s="515" t="s">
        <v>352</v>
      </c>
      <c r="E16" s="356"/>
      <c r="F16" s="325"/>
      <c r="G16" s="325"/>
      <c r="H16" s="516">
        <f>IF(E16="Oui",12,IF(E16="Démarche en cours",4,IF(E16="Non",0,0)))</f>
        <v>0</v>
      </c>
      <c r="I16" s="517">
        <v>1</v>
      </c>
      <c r="J16" s="708"/>
      <c r="K16" s="709"/>
      <c r="L16" s="710"/>
      <c r="M16" s="89"/>
    </row>
    <row r="17" spans="1:19" s="88" customFormat="1" ht="33.75" customHeight="1" x14ac:dyDescent="0.35">
      <c r="A17" s="134"/>
      <c r="B17" s="134"/>
      <c r="C17" s="134"/>
      <c r="D17" s="515" t="s">
        <v>450</v>
      </c>
      <c r="E17" s="356"/>
      <c r="F17" s="327"/>
      <c r="G17" s="327"/>
      <c r="H17" s="518">
        <f>IF(E17="Oui",12,IF(E17="Démarche en cours",4,IF(E17="Non",0,0)))</f>
        <v>0</v>
      </c>
      <c r="I17" s="519">
        <v>1</v>
      </c>
      <c r="J17" s="708"/>
      <c r="K17" s="709"/>
      <c r="L17" s="710"/>
      <c r="R17" s="92"/>
      <c r="S17" s="90"/>
    </row>
    <row r="18" spans="1:19" s="110" customFormat="1" ht="15.75" customHeight="1" x14ac:dyDescent="0.35">
      <c r="A18" s="145"/>
      <c r="B18" s="145"/>
      <c r="C18" s="145"/>
      <c r="D18" s="324"/>
      <c r="E18" s="357"/>
      <c r="F18" s="357"/>
      <c r="G18" s="357"/>
      <c r="H18" s="492">
        <f>(H16*I16+H17*I17)/(I16+I17)</f>
        <v>0</v>
      </c>
      <c r="I18" s="520">
        <v>1</v>
      </c>
      <c r="J18" s="711"/>
      <c r="K18" s="712"/>
      <c r="L18" s="713"/>
      <c r="O18" s="111"/>
      <c r="R18" s="112"/>
    </row>
    <row r="19" spans="1:19" s="110" customFormat="1" ht="45" customHeight="1" x14ac:dyDescent="0.35">
      <c r="A19" s="145"/>
      <c r="B19" s="145"/>
      <c r="C19" s="145"/>
      <c r="D19" s="514" t="s">
        <v>354</v>
      </c>
      <c r="E19" s="354" t="s">
        <v>80</v>
      </c>
      <c r="F19" s="358" t="s">
        <v>74</v>
      </c>
      <c r="G19" s="355" t="s">
        <v>353</v>
      </c>
      <c r="H19" s="505"/>
      <c r="I19" s="608"/>
      <c r="J19" s="145"/>
      <c r="K19" s="145"/>
      <c r="L19" s="145"/>
      <c r="O19" s="111"/>
      <c r="R19" s="112"/>
    </row>
    <row r="20" spans="1:19" s="88" customFormat="1" ht="19.5" customHeight="1" x14ac:dyDescent="0.35">
      <c r="A20" s="134"/>
      <c r="B20" s="134"/>
      <c r="C20" s="134"/>
      <c r="D20" s="515" t="s">
        <v>451</v>
      </c>
      <c r="E20" s="354"/>
      <c r="F20" s="358"/>
      <c r="G20" s="355"/>
      <c r="H20" s="522">
        <f>IF(E20="",0,IF(F20="",0,IF(E20="Information uniquement",IF(F20="Jamais",0,IF(F20="Ponctuellement",2,IF(F20="Fréquence régulière",4))),IF(E20="Consultation",IF(F20="Jamais",0,IF(F20="Ponctuellement",4,IF(F20="Fréquence régulière",8))),IF(E20="Concertation",IF(F20="Jamais",0,IF(F20="Ponctuellement",8,IF(F20="Fréquence régulière",10))),IF(E20="Coopération voire co-production",IF(F20="Jamais",0,IF(F20="Ponctuellement",10,IF(F20="Fréquence régulière",12)))))))))</f>
        <v>0</v>
      </c>
      <c r="I20" s="523">
        <v>1</v>
      </c>
      <c r="J20" s="337"/>
      <c r="K20" s="337"/>
      <c r="L20" s="338"/>
    </row>
    <row r="21" spans="1:19" s="88" customFormat="1" ht="19.5" customHeight="1" x14ac:dyDescent="0.35">
      <c r="A21" s="134"/>
      <c r="B21" s="134"/>
      <c r="C21" s="134"/>
      <c r="D21" s="515" t="s">
        <v>64</v>
      </c>
      <c r="E21" s="354"/>
      <c r="F21" s="358"/>
      <c r="G21" s="355"/>
      <c r="H21" s="522">
        <f t="shared" ref="H21:H31" si="0">IF(E21="",0,IF(F21="",0,IF(E21="Information uniquement",IF(F21="Jamais",0,IF(F21="Ponctuellement",2,IF(F21="Fréquence régulière",4))),IF(E21="Consultation",IF(F21="Jamais",0,IF(F21="Ponctuellement",4,IF(F21="Fréquence régulière",8))),IF(E21="Concertation",IF(F21="Jamais",0,IF(F21="Ponctuellement",8,IF(F21="Fréquence régulière",10))),IF(E21="Coopération voire co-production",IF(F21="Jamais",0,IF(F21="Ponctuellement",10,IF(F21="Fréquence régulière",12)))))))))</f>
        <v>0</v>
      </c>
      <c r="I21" s="523">
        <v>1</v>
      </c>
      <c r="J21" s="337"/>
      <c r="K21" s="337"/>
      <c r="L21" s="338"/>
    </row>
    <row r="22" spans="1:19" s="88" customFormat="1" ht="19.5" customHeight="1" x14ac:dyDescent="0.35">
      <c r="A22" s="134"/>
      <c r="B22" s="134"/>
      <c r="C22" s="134"/>
      <c r="D22" s="515" t="s">
        <v>65</v>
      </c>
      <c r="E22" s="354"/>
      <c r="F22" s="358"/>
      <c r="G22" s="355"/>
      <c r="H22" s="522">
        <f t="shared" si="0"/>
        <v>0</v>
      </c>
      <c r="I22" s="523">
        <v>1</v>
      </c>
      <c r="J22" s="738"/>
      <c r="K22" s="739"/>
      <c r="L22" s="739"/>
    </row>
    <row r="23" spans="1:19" s="88" customFormat="1" ht="19.5" customHeight="1" x14ac:dyDescent="0.35">
      <c r="A23" s="134"/>
      <c r="B23" s="134"/>
      <c r="C23" s="134"/>
      <c r="D23" s="515" t="s">
        <v>67</v>
      </c>
      <c r="E23" s="354"/>
      <c r="F23" s="358"/>
      <c r="G23" s="355"/>
      <c r="H23" s="522">
        <f t="shared" si="0"/>
        <v>0</v>
      </c>
      <c r="I23" s="523">
        <v>1</v>
      </c>
      <c r="J23" s="739"/>
      <c r="K23" s="739"/>
      <c r="L23" s="739"/>
    </row>
    <row r="24" spans="1:19" s="88" customFormat="1" ht="19.5" customHeight="1" x14ac:dyDescent="0.35">
      <c r="A24" s="134"/>
      <c r="B24" s="134"/>
      <c r="C24" s="134"/>
      <c r="D24" s="515" t="s">
        <v>68</v>
      </c>
      <c r="E24" s="354"/>
      <c r="F24" s="358"/>
      <c r="G24" s="355"/>
      <c r="H24" s="522">
        <f t="shared" si="0"/>
        <v>0</v>
      </c>
      <c r="I24" s="523">
        <v>1</v>
      </c>
      <c r="J24" s="739"/>
      <c r="K24" s="739"/>
      <c r="L24" s="739"/>
    </row>
    <row r="25" spans="1:19" s="88" customFormat="1" ht="19.5" customHeight="1" x14ac:dyDescent="0.35">
      <c r="A25" s="134"/>
      <c r="B25" s="134"/>
      <c r="C25" s="134"/>
      <c r="D25" s="515" t="s">
        <v>69</v>
      </c>
      <c r="E25" s="354"/>
      <c r="F25" s="358"/>
      <c r="G25" s="355"/>
      <c r="H25" s="522">
        <f t="shared" si="0"/>
        <v>0</v>
      </c>
      <c r="I25" s="523">
        <v>1</v>
      </c>
      <c r="J25" s="739"/>
      <c r="K25" s="739"/>
      <c r="L25" s="739"/>
    </row>
    <row r="26" spans="1:19" s="88" customFormat="1" ht="19.5" customHeight="1" x14ac:dyDescent="0.35">
      <c r="A26" s="134"/>
      <c r="B26" s="134"/>
      <c r="C26" s="134"/>
      <c r="D26" s="515" t="s">
        <v>66</v>
      </c>
      <c r="E26" s="354"/>
      <c r="F26" s="358"/>
      <c r="G26" s="355"/>
      <c r="H26" s="522">
        <f t="shared" si="0"/>
        <v>0</v>
      </c>
      <c r="I26" s="523">
        <v>1</v>
      </c>
      <c r="J26" s="739"/>
      <c r="K26" s="739"/>
      <c r="L26" s="739"/>
    </row>
    <row r="27" spans="1:19" s="88" customFormat="1" ht="19.5" customHeight="1" x14ac:dyDescent="0.35">
      <c r="A27" s="134"/>
      <c r="B27" s="134"/>
      <c r="C27" s="134"/>
      <c r="D27" s="515" t="s">
        <v>70</v>
      </c>
      <c r="E27" s="354"/>
      <c r="F27" s="358"/>
      <c r="G27" s="355"/>
      <c r="H27" s="522">
        <f t="shared" si="0"/>
        <v>0</v>
      </c>
      <c r="I27" s="523">
        <v>1</v>
      </c>
      <c r="J27" s="739"/>
      <c r="K27" s="739"/>
      <c r="L27" s="739"/>
    </row>
    <row r="28" spans="1:19" s="88" customFormat="1" ht="19.5" customHeight="1" x14ac:dyDescent="0.35">
      <c r="A28" s="134"/>
      <c r="B28" s="134"/>
      <c r="C28" s="134"/>
      <c r="D28" s="515" t="s">
        <v>71</v>
      </c>
      <c r="E28" s="354"/>
      <c r="F28" s="358"/>
      <c r="G28" s="355"/>
      <c r="H28" s="522">
        <f t="shared" si="0"/>
        <v>0</v>
      </c>
      <c r="I28" s="523">
        <v>1</v>
      </c>
      <c r="J28" s="359"/>
      <c r="K28" s="359"/>
      <c r="L28" s="359"/>
    </row>
    <row r="29" spans="1:19" s="88" customFormat="1" ht="19.5" customHeight="1" x14ac:dyDescent="0.35">
      <c r="A29" s="134"/>
      <c r="B29" s="134"/>
      <c r="C29" s="134"/>
      <c r="D29" s="515" t="s">
        <v>72</v>
      </c>
      <c r="E29" s="354"/>
      <c r="F29" s="358"/>
      <c r="G29" s="355"/>
      <c r="H29" s="522">
        <f t="shared" si="0"/>
        <v>0</v>
      </c>
      <c r="I29" s="523">
        <v>1</v>
      </c>
      <c r="J29" s="359"/>
      <c r="K29" s="359"/>
      <c r="L29" s="359"/>
    </row>
    <row r="30" spans="1:19" s="88" customFormat="1" ht="19.5" customHeight="1" x14ac:dyDescent="0.35">
      <c r="A30" s="134"/>
      <c r="B30" s="134"/>
      <c r="C30" s="134"/>
      <c r="D30" s="515" t="s">
        <v>73</v>
      </c>
      <c r="E30" s="354"/>
      <c r="F30" s="358"/>
      <c r="G30" s="355"/>
      <c r="H30" s="522">
        <f t="shared" si="0"/>
        <v>0</v>
      </c>
      <c r="I30" s="523">
        <v>1</v>
      </c>
      <c r="J30" s="359"/>
      <c r="K30" s="359"/>
      <c r="L30" s="359"/>
    </row>
    <row r="31" spans="1:19" s="88" customFormat="1" ht="19.5" customHeight="1" x14ac:dyDescent="0.35">
      <c r="A31" s="134"/>
      <c r="B31" s="134"/>
      <c r="C31" s="134"/>
      <c r="D31" s="521" t="s">
        <v>297</v>
      </c>
      <c r="E31" s="354"/>
      <c r="F31" s="358"/>
      <c r="G31" s="360"/>
      <c r="H31" s="522">
        <f t="shared" si="0"/>
        <v>0</v>
      </c>
      <c r="I31" s="523">
        <v>1</v>
      </c>
      <c r="J31" s="359"/>
      <c r="K31" s="359"/>
      <c r="L31" s="359"/>
    </row>
    <row r="32" spans="1:19" s="88" customFormat="1" ht="42" customHeight="1" x14ac:dyDescent="0.35">
      <c r="A32" s="134"/>
      <c r="B32" s="134"/>
      <c r="C32" s="134"/>
      <c r="D32" s="324"/>
      <c r="E32" s="361"/>
      <c r="F32" s="361"/>
      <c r="G32" s="361"/>
      <c r="H32" s="492">
        <f>(H20*I20+H21*I21+H22*I22+H23*I23+H24*I24+H25*I25+H26*I26+H27*I27+H28*I28+H29*I29+H30*I30)/(I20+I21+I22+I23+I24+I25+I26+I27+I28+I29+I30)</f>
        <v>0</v>
      </c>
      <c r="I32" s="524">
        <v>1</v>
      </c>
      <c r="J32" s="359"/>
      <c r="K32" s="359"/>
      <c r="L32" s="359"/>
    </row>
    <row r="33" spans="1:18" s="88" customFormat="1" ht="206.25" customHeight="1" x14ac:dyDescent="0.35">
      <c r="A33" s="134"/>
      <c r="B33" s="134"/>
      <c r="C33" s="134"/>
      <c r="D33" s="741" t="s">
        <v>355</v>
      </c>
      <c r="E33" s="741"/>
      <c r="F33" s="741"/>
      <c r="G33" s="737" t="s">
        <v>238</v>
      </c>
      <c r="H33" s="737"/>
      <c r="I33" s="337"/>
      <c r="J33" s="359"/>
      <c r="K33" s="359"/>
      <c r="L33" s="359"/>
    </row>
    <row r="34" spans="1:18" s="88" customFormat="1" ht="19.5" customHeight="1" x14ac:dyDescent="0.35">
      <c r="A34" s="134"/>
      <c r="B34" s="134"/>
      <c r="C34" s="134"/>
      <c r="D34" s="324"/>
      <c r="E34" s="361"/>
      <c r="F34" s="361"/>
      <c r="G34" s="361"/>
      <c r="H34" s="361"/>
      <c r="I34" s="337"/>
      <c r="J34" s="359"/>
      <c r="K34" s="359"/>
      <c r="L34" s="359"/>
    </row>
    <row r="35" spans="1:18" s="88" customFormat="1" ht="19.5" customHeight="1" x14ac:dyDescent="0.35">
      <c r="A35" s="134"/>
      <c r="B35" s="134"/>
      <c r="C35" s="134"/>
      <c r="D35" s="324"/>
      <c r="E35" s="361"/>
      <c r="F35" s="361"/>
      <c r="G35" s="361"/>
      <c r="H35" s="361"/>
      <c r="I35" s="337"/>
      <c r="J35" s="359"/>
      <c r="K35" s="359"/>
      <c r="L35" s="359"/>
      <c r="N35" s="88">
        <f>AVERAGE(H20:H30)</f>
        <v>0</v>
      </c>
      <c r="O35" s="113">
        <f>IF(N35&gt;6,12,N35)</f>
        <v>0</v>
      </c>
      <c r="P35" s="88">
        <v>1</v>
      </c>
    </row>
    <row r="36" spans="1:18" s="88" customFormat="1" ht="29.25" customHeight="1" x14ac:dyDescent="0.35">
      <c r="A36" s="134"/>
      <c r="B36" s="134"/>
      <c r="C36" s="134"/>
      <c r="D36" s="324"/>
      <c r="E36" s="354" t="s">
        <v>3</v>
      </c>
      <c r="F36" s="361"/>
      <c r="G36" s="361"/>
      <c r="H36" s="361"/>
      <c r="I36" s="337"/>
      <c r="J36" s="337"/>
      <c r="K36" s="337"/>
      <c r="L36" s="338"/>
    </row>
    <row r="37" spans="1:18" s="88" customFormat="1" ht="78.75" customHeight="1" x14ac:dyDescent="0.35">
      <c r="A37" s="134"/>
      <c r="B37" s="134"/>
      <c r="C37" s="134"/>
      <c r="D37" s="514" t="s">
        <v>356</v>
      </c>
      <c r="E37" s="354"/>
      <c r="F37" s="362"/>
      <c r="G37" s="362"/>
      <c r="H37" s="525">
        <f>IF(E37="Oui",12,IF(E37="Non",0,IF(E37="Non concerné",6,0)))</f>
        <v>0</v>
      </c>
      <c r="I37" s="525">
        <v>1</v>
      </c>
      <c r="J37" s="337"/>
      <c r="K37" s="337"/>
      <c r="L37" s="338"/>
    </row>
    <row r="38" spans="1:18" s="88" customFormat="1" ht="40.5" customHeight="1" x14ac:dyDescent="0.35">
      <c r="A38" s="134"/>
      <c r="B38" s="134"/>
      <c r="C38" s="134"/>
      <c r="D38" s="515" t="s">
        <v>357</v>
      </c>
      <c r="E38" s="363"/>
      <c r="F38" s="361"/>
      <c r="G38" s="361"/>
      <c r="H38" s="361"/>
      <c r="I38" s="337"/>
      <c r="J38" s="337"/>
      <c r="K38" s="337"/>
      <c r="L38" s="338"/>
    </row>
    <row r="39" spans="1:18" s="104" customFormat="1" ht="19.5" customHeight="1" x14ac:dyDescent="0.35">
      <c r="A39" s="133"/>
      <c r="B39" s="133"/>
      <c r="C39" s="133"/>
      <c r="D39" s="324"/>
      <c r="E39" s="361"/>
      <c r="F39" s="361"/>
      <c r="G39" s="361"/>
      <c r="H39" s="361"/>
      <c r="I39" s="364"/>
      <c r="J39" s="364"/>
      <c r="K39" s="364"/>
      <c r="L39" s="365"/>
    </row>
    <row r="40" spans="1:18" s="88" customFormat="1" ht="75.75" customHeight="1" x14ac:dyDescent="0.35">
      <c r="A40" s="134"/>
      <c r="B40" s="134"/>
      <c r="C40" s="134"/>
      <c r="D40" s="742" t="s">
        <v>358</v>
      </c>
      <c r="E40" s="742"/>
      <c r="F40" s="137"/>
      <c r="G40" s="137"/>
      <c r="H40" s="137"/>
      <c r="I40" s="337"/>
      <c r="J40" s="337"/>
      <c r="K40" s="337"/>
      <c r="L40" s="338"/>
    </row>
    <row r="41" spans="1:18" s="88" customFormat="1" ht="19.5" customHeight="1" x14ac:dyDescent="0.35">
      <c r="A41" s="134"/>
      <c r="B41" s="134"/>
      <c r="C41" s="134"/>
      <c r="D41" s="336"/>
      <c r="E41" s="134"/>
      <c r="F41" s="134"/>
      <c r="G41" s="134"/>
      <c r="H41" s="134"/>
      <c r="I41" s="337"/>
      <c r="J41" s="337"/>
      <c r="K41" s="337"/>
      <c r="L41" s="338"/>
    </row>
    <row r="42" spans="1:18" s="88" customFormat="1" ht="15.5" x14ac:dyDescent="0.35">
      <c r="A42" s="134"/>
      <c r="B42" s="134"/>
      <c r="C42" s="134"/>
      <c r="D42" s="339"/>
      <c r="E42" s="340"/>
      <c r="F42" s="340"/>
      <c r="G42" s="340"/>
      <c r="H42" s="340"/>
      <c r="I42" s="340"/>
      <c r="J42" s="340"/>
      <c r="K42" s="340"/>
      <c r="L42" s="340"/>
      <c r="M42" s="94"/>
    </row>
    <row r="43" spans="1:18" s="95" customFormat="1" ht="16" thickBot="1" x14ac:dyDescent="0.4">
      <c r="A43" s="341"/>
      <c r="B43" s="341"/>
      <c r="C43" s="341"/>
      <c r="D43" s="343"/>
      <c r="E43" s="341"/>
      <c r="F43" s="341"/>
      <c r="G43" s="341"/>
      <c r="H43" s="341"/>
      <c r="I43" s="341"/>
      <c r="J43" s="341"/>
      <c r="K43" s="341"/>
      <c r="L43" s="341"/>
    </row>
    <row r="44" spans="1:18" s="95" customFormat="1" ht="21" thickBot="1" x14ac:dyDescent="0.4">
      <c r="A44" s="341"/>
      <c r="B44" s="341"/>
      <c r="C44" s="341"/>
      <c r="D44" s="168" t="s">
        <v>21</v>
      </c>
      <c r="E44" s="341"/>
      <c r="F44" s="341"/>
      <c r="G44" s="341"/>
      <c r="H44" s="509">
        <f>(H18*I18+H32*I32+H37*I37)/(I18+I32+I37)</f>
        <v>0</v>
      </c>
      <c r="I44" s="341"/>
      <c r="J44" s="341"/>
      <c r="K44" s="341"/>
      <c r="L44" s="341"/>
    </row>
    <row r="45" spans="1:18" s="95" customFormat="1" ht="15.5" x14ac:dyDescent="0.35">
      <c r="A45" s="341"/>
      <c r="B45" s="341"/>
      <c r="C45" s="341"/>
      <c r="D45" s="342" t="s">
        <v>22</v>
      </c>
      <c r="E45" s="341"/>
      <c r="F45" s="341"/>
      <c r="G45" s="341"/>
      <c r="H45" s="341" t="str">
        <f>IF(E47="","",IF(E47="A",4,IF(E47="B",3,IF(E47="C",2,IF(E47="D",1)))))</f>
        <v/>
      </c>
      <c r="I45" s="341"/>
      <c r="J45" s="341"/>
      <c r="K45" s="341"/>
      <c r="L45" s="341"/>
      <c r="P45" s="95">
        <f>(H16*J16+H17*J17+O35*P35+H37*I37)/(J16+J17+P35+I37)</f>
        <v>0</v>
      </c>
    </row>
    <row r="46" spans="1:18" s="95" customFormat="1" ht="15.5" x14ac:dyDescent="0.35">
      <c r="A46" s="341"/>
      <c r="B46" s="341"/>
      <c r="C46" s="341"/>
      <c r="D46" s="343"/>
      <c r="E46" s="341"/>
      <c r="F46" s="341"/>
      <c r="G46" s="341"/>
      <c r="H46" s="341"/>
      <c r="I46" s="341"/>
      <c r="J46" s="341"/>
      <c r="K46" s="344"/>
      <c r="L46" s="344"/>
    </row>
    <row r="47" spans="1:18" s="88" customFormat="1" ht="15.5" x14ac:dyDescent="0.35">
      <c r="A47" s="134"/>
      <c r="B47" s="134"/>
      <c r="C47" s="134"/>
      <c r="D47" s="173"/>
      <c r="E47" s="344" t="str">
        <f>IF(H44=0,"",IF(AND(H44&gt;=0,H44&lt;3),"D",IF(AND(H44&gt;=3,H44&lt;6),"C",IF(AND(H44&gt;=6,H44&lt;9),"B",IF(H44&gt;=9,"A")))))</f>
        <v/>
      </c>
      <c r="F47" s="344"/>
      <c r="G47" s="344"/>
      <c r="H47" s="344"/>
      <c r="I47" s="134"/>
      <c r="J47" s="341"/>
      <c r="K47" s="134"/>
      <c r="L47" s="134"/>
      <c r="R47" s="88" t="str">
        <f>S17&amp;"
"</f>
        <v xml:space="preserve">
</v>
      </c>
    </row>
    <row r="48" spans="1:18" s="88" customFormat="1" ht="15.5" x14ac:dyDescent="0.35">
      <c r="A48" s="134"/>
      <c r="B48" s="134"/>
      <c r="C48" s="134"/>
      <c r="D48" s="174" t="s">
        <v>1</v>
      </c>
      <c r="E48" s="346"/>
      <c r="F48" s="346"/>
      <c r="G48" s="346"/>
      <c r="H48" s="346"/>
      <c r="I48" s="134"/>
      <c r="J48" s="134"/>
      <c r="K48" s="134"/>
      <c r="L48" s="134"/>
    </row>
    <row r="49" spans="1:19" s="88" customFormat="1" ht="15.5" x14ac:dyDescent="0.35">
      <c r="A49" s="134"/>
      <c r="B49" s="134"/>
      <c r="C49" s="134"/>
      <c r="D49" s="134"/>
      <c r="E49" s="134"/>
      <c r="F49" s="134"/>
      <c r="G49" s="134"/>
      <c r="H49" s="134"/>
      <c r="I49" s="134"/>
      <c r="J49" s="134"/>
      <c r="K49" s="134"/>
      <c r="L49" s="134"/>
      <c r="O49" s="93" t="b">
        <f>IF(E46="A",4,IF(E46="B",3,IF(E46="C",2,IF(E46="D",1))))</f>
        <v>0</v>
      </c>
    </row>
    <row r="50" spans="1:19" s="88" customFormat="1" ht="15.5" x14ac:dyDescent="0.35">
      <c r="O50" s="93"/>
    </row>
    <row r="51" spans="1:19" s="88" customFormat="1" ht="15.5" x14ac:dyDescent="0.35">
      <c r="O51" s="93"/>
    </row>
    <row r="52" spans="1:19" s="88" customFormat="1" ht="15.5" x14ac:dyDescent="0.35">
      <c r="D52" s="94"/>
      <c r="E52" s="94"/>
      <c r="F52" s="94"/>
      <c r="G52" s="94"/>
      <c r="H52" s="94"/>
      <c r="I52" s="94"/>
      <c r="J52" s="94"/>
      <c r="K52" s="94"/>
      <c r="L52" s="94"/>
      <c r="M52" s="94"/>
      <c r="O52" s="93"/>
    </row>
    <row r="53" spans="1:19" s="88" customFormat="1" ht="15.5" x14ac:dyDescent="0.35"/>
    <row r="54" spans="1:19" s="88" customFormat="1" ht="20.5" x14ac:dyDescent="0.45">
      <c r="C54" s="97"/>
      <c r="D54" s="74" t="s">
        <v>323</v>
      </c>
      <c r="E54" s="98"/>
      <c r="F54" s="98"/>
      <c r="G54" s="98"/>
      <c r="H54" s="98"/>
    </row>
    <row r="55" spans="1:19" s="88" customFormat="1" ht="15.5" x14ac:dyDescent="0.35">
      <c r="C55" s="99"/>
      <c r="D55" s="91"/>
      <c r="E55" s="91"/>
      <c r="F55" s="91"/>
      <c r="G55" s="91"/>
      <c r="H55" s="91"/>
      <c r="I55" s="91"/>
      <c r="J55" s="91"/>
      <c r="K55" s="91"/>
      <c r="L55" s="91"/>
      <c r="M55" s="91"/>
      <c r="N55" s="91"/>
      <c r="O55" s="91"/>
      <c r="P55" s="91"/>
      <c r="Q55" s="91"/>
      <c r="R55" s="91"/>
      <c r="S55" s="91"/>
    </row>
    <row r="56" spans="1:19" s="88" customFormat="1" ht="15.5" x14ac:dyDescent="0.35">
      <c r="C56" s="99"/>
      <c r="D56" s="91"/>
      <c r="E56" s="91"/>
      <c r="F56" s="91"/>
      <c r="G56" s="91"/>
      <c r="H56" s="91"/>
      <c r="I56" s="91"/>
      <c r="J56" s="91"/>
      <c r="K56" s="91"/>
      <c r="L56" s="91"/>
      <c r="M56" s="91"/>
      <c r="N56" s="91"/>
      <c r="O56" s="91"/>
      <c r="P56" s="91"/>
      <c r="Q56" s="91"/>
      <c r="R56" s="91"/>
      <c r="S56" s="91"/>
    </row>
    <row r="57" spans="1:19" s="88" customFormat="1" ht="15.5" x14ac:dyDescent="0.35">
      <c r="C57" s="100"/>
      <c r="D57" s="91"/>
      <c r="E57" s="91"/>
      <c r="F57" s="91"/>
      <c r="G57" s="91"/>
      <c r="H57" s="91"/>
      <c r="I57" s="91"/>
      <c r="J57" s="91"/>
      <c r="K57" s="91"/>
      <c r="L57" s="91"/>
      <c r="M57" s="91"/>
      <c r="N57" s="91"/>
      <c r="O57" s="91"/>
      <c r="P57" s="91"/>
      <c r="Q57" s="91"/>
      <c r="R57" s="91"/>
      <c r="S57" s="91"/>
    </row>
    <row r="58" spans="1:19" s="88" customFormat="1" ht="15.5" x14ac:dyDescent="0.35">
      <c r="C58" s="99"/>
      <c r="D58" s="91"/>
      <c r="E58" s="91"/>
      <c r="F58" s="91"/>
      <c r="G58" s="91"/>
      <c r="H58" s="91"/>
      <c r="I58" s="91"/>
      <c r="J58" s="91"/>
      <c r="K58" s="91"/>
      <c r="L58" s="91"/>
      <c r="M58" s="91"/>
      <c r="N58" s="91"/>
      <c r="O58" s="91"/>
      <c r="P58" s="91"/>
      <c r="Q58" s="91"/>
      <c r="R58" s="91"/>
      <c r="S58" s="91"/>
    </row>
    <row r="59" spans="1:19" s="88" customFormat="1" ht="15.5" x14ac:dyDescent="0.35">
      <c r="C59" s="101"/>
      <c r="D59" s="91"/>
      <c r="E59" s="91"/>
      <c r="F59" s="91"/>
      <c r="G59" s="91"/>
      <c r="H59" s="91"/>
      <c r="I59" s="91"/>
      <c r="J59" s="91"/>
      <c r="K59" s="91"/>
      <c r="L59" s="91"/>
      <c r="M59" s="96"/>
      <c r="N59" s="91"/>
      <c r="O59" s="91"/>
      <c r="P59" s="91"/>
      <c r="Q59" s="91"/>
      <c r="R59" s="91"/>
      <c r="S59" s="91"/>
    </row>
    <row r="60" spans="1:19" s="88" customFormat="1" ht="15.5" x14ac:dyDescent="0.35">
      <c r="D60" s="91"/>
      <c r="E60" s="91"/>
      <c r="F60" s="91"/>
      <c r="G60" s="91"/>
      <c r="H60" s="91"/>
      <c r="I60" s="91"/>
      <c r="J60" s="91"/>
      <c r="K60" s="91"/>
      <c r="L60" s="91"/>
      <c r="M60" s="91"/>
      <c r="N60" s="91"/>
      <c r="O60" s="91"/>
      <c r="P60" s="91"/>
      <c r="Q60" s="91"/>
      <c r="R60" s="91"/>
      <c r="S60" s="91"/>
    </row>
    <row r="61" spans="1:19" s="88" customFormat="1" ht="15.5" x14ac:dyDescent="0.35">
      <c r="D61" s="91"/>
      <c r="E61" s="91"/>
      <c r="F61" s="91"/>
      <c r="G61" s="91"/>
      <c r="H61" s="91"/>
      <c r="I61" s="91"/>
      <c r="J61" s="91"/>
      <c r="K61" s="91"/>
      <c r="L61" s="91"/>
      <c r="M61" s="91"/>
      <c r="N61" s="91"/>
      <c r="O61" s="91"/>
      <c r="P61" s="91"/>
      <c r="Q61" s="91"/>
      <c r="R61" s="91"/>
      <c r="S61" s="91"/>
    </row>
    <row r="62" spans="1:19" s="88" customFormat="1" ht="15.5" x14ac:dyDescent="0.35">
      <c r="D62" s="91"/>
      <c r="E62" s="91"/>
      <c r="F62" s="91"/>
      <c r="G62" s="91"/>
      <c r="H62" s="91"/>
      <c r="I62" s="91"/>
      <c r="J62" s="91"/>
      <c r="K62" s="91"/>
      <c r="L62" s="91"/>
      <c r="M62" s="91"/>
      <c r="N62" s="91"/>
      <c r="O62" s="91"/>
      <c r="P62" s="91"/>
      <c r="Q62" s="91"/>
      <c r="R62" s="91"/>
      <c r="S62" s="91"/>
    </row>
    <row r="63" spans="1:19" s="88" customFormat="1" ht="15.5" x14ac:dyDescent="0.35">
      <c r="D63" s="91"/>
      <c r="E63" s="91"/>
      <c r="F63" s="91"/>
      <c r="G63" s="91"/>
      <c r="H63" s="91"/>
      <c r="I63" s="91"/>
      <c r="J63" s="91"/>
      <c r="K63" s="91"/>
      <c r="L63" s="91"/>
      <c r="M63" s="91"/>
      <c r="N63" s="91"/>
      <c r="O63" s="91"/>
      <c r="P63" s="91"/>
      <c r="Q63" s="91"/>
      <c r="R63" s="91"/>
      <c r="S63" s="91"/>
    </row>
    <row r="64" spans="1:19" s="88" customFormat="1" ht="15.5" x14ac:dyDescent="0.35">
      <c r="D64" s="91"/>
      <c r="E64" s="91"/>
      <c r="F64" s="91"/>
      <c r="G64" s="91"/>
      <c r="H64" s="91"/>
      <c r="I64" s="91"/>
      <c r="J64" s="91"/>
      <c r="K64" s="91"/>
      <c r="L64" s="91"/>
      <c r="M64" s="91"/>
      <c r="N64" s="91"/>
      <c r="O64" s="91"/>
      <c r="P64" s="91"/>
      <c r="Q64" s="91"/>
      <c r="R64" s="91"/>
      <c r="S64" s="91"/>
    </row>
    <row r="65" spans="4:19" s="88" customFormat="1" ht="15.5" x14ac:dyDescent="0.35">
      <c r="D65" s="91"/>
      <c r="E65" s="91"/>
      <c r="F65" s="91"/>
      <c r="G65" s="91"/>
      <c r="H65" s="91"/>
      <c r="I65" s="91"/>
      <c r="J65" s="91"/>
      <c r="K65" s="91"/>
      <c r="L65" s="91"/>
      <c r="M65" s="91"/>
      <c r="N65" s="91"/>
      <c r="O65" s="91"/>
      <c r="P65" s="91"/>
      <c r="Q65" s="91"/>
      <c r="R65" s="91"/>
      <c r="S65" s="91"/>
    </row>
    <row r="66" spans="4:19" s="88" customFormat="1" ht="15.5" x14ac:dyDescent="0.35">
      <c r="D66" s="91"/>
      <c r="E66" s="91"/>
      <c r="F66" s="91"/>
      <c r="G66" s="91"/>
      <c r="H66" s="91"/>
      <c r="I66" s="91"/>
      <c r="J66" s="91"/>
      <c r="K66" s="91"/>
      <c r="L66" s="91"/>
      <c r="M66" s="91"/>
      <c r="N66" s="91"/>
      <c r="O66" s="91"/>
      <c r="P66" s="91"/>
      <c r="Q66" s="91"/>
      <c r="R66" s="91"/>
      <c r="S66" s="91"/>
    </row>
    <row r="67" spans="4:19" s="88" customFormat="1" ht="15.5" x14ac:dyDescent="0.35">
      <c r="D67" s="91"/>
      <c r="E67" s="91"/>
      <c r="F67" s="91"/>
      <c r="G67" s="91"/>
      <c r="H67" s="91"/>
      <c r="I67" s="91"/>
      <c r="J67" s="91"/>
      <c r="K67" s="91"/>
      <c r="L67" s="91"/>
      <c r="M67" s="91"/>
      <c r="N67" s="91"/>
      <c r="O67" s="91"/>
      <c r="P67" s="91"/>
      <c r="Q67" s="91"/>
      <c r="R67" s="91"/>
      <c r="S67" s="91"/>
    </row>
    <row r="68" spans="4:19" s="88" customFormat="1" ht="15.5" x14ac:dyDescent="0.35">
      <c r="D68" s="91"/>
      <c r="E68" s="91"/>
      <c r="F68" s="91"/>
      <c r="G68" s="91"/>
      <c r="H68" s="91"/>
      <c r="I68" s="91"/>
      <c r="J68" s="91"/>
      <c r="K68" s="91"/>
      <c r="L68" s="91"/>
      <c r="M68" s="91"/>
      <c r="N68" s="91"/>
      <c r="O68" s="91"/>
      <c r="P68" s="91"/>
      <c r="Q68" s="91"/>
      <c r="R68" s="91"/>
      <c r="S68" s="91"/>
    </row>
    <row r="69" spans="4:19" s="88" customFormat="1" ht="15.5" x14ac:dyDescent="0.35">
      <c r="D69" s="91"/>
      <c r="E69" s="91"/>
      <c r="F69" s="91"/>
      <c r="G69" s="91"/>
      <c r="H69" s="91"/>
      <c r="I69" s="91"/>
      <c r="J69" s="91"/>
      <c r="K69" s="91"/>
      <c r="L69" s="91"/>
      <c r="M69" s="91"/>
      <c r="N69" s="91"/>
      <c r="O69" s="91"/>
      <c r="P69" s="91"/>
      <c r="Q69" s="91"/>
      <c r="R69" s="91"/>
      <c r="S69" s="91"/>
    </row>
    <row r="70" spans="4:19" s="88" customFormat="1" ht="15.5" x14ac:dyDescent="0.35">
      <c r="D70" s="91"/>
      <c r="E70" s="91"/>
      <c r="F70" s="91"/>
      <c r="G70" s="91"/>
      <c r="H70" s="91"/>
      <c r="I70" s="91"/>
      <c r="J70" s="91"/>
      <c r="K70" s="91"/>
      <c r="L70" s="91"/>
      <c r="M70" s="91"/>
      <c r="N70" s="91"/>
      <c r="O70" s="91"/>
      <c r="P70" s="91"/>
      <c r="Q70" s="91"/>
      <c r="R70" s="91"/>
      <c r="S70" s="91"/>
    </row>
    <row r="71" spans="4:19" s="88" customFormat="1" ht="15.5" x14ac:dyDescent="0.35">
      <c r="D71" s="91"/>
      <c r="E71" s="91"/>
      <c r="F71" s="91"/>
      <c r="G71" s="91"/>
      <c r="H71" s="91"/>
      <c r="I71" s="91"/>
      <c r="J71" s="91"/>
      <c r="K71" s="91"/>
      <c r="L71" s="91"/>
      <c r="M71" s="91"/>
      <c r="N71" s="91"/>
      <c r="O71" s="91"/>
      <c r="P71" s="91"/>
      <c r="Q71" s="91"/>
      <c r="R71" s="91"/>
      <c r="S71" s="91"/>
    </row>
    <row r="72" spans="4:19" s="88" customFormat="1" ht="15.5" x14ac:dyDescent="0.35">
      <c r="D72" s="91"/>
      <c r="E72" s="91"/>
      <c r="F72" s="91"/>
      <c r="G72" s="91"/>
      <c r="H72" s="91"/>
      <c r="I72" s="91"/>
      <c r="J72" s="91"/>
      <c r="K72" s="91"/>
      <c r="L72" s="91"/>
      <c r="M72" s="91"/>
      <c r="N72" s="91"/>
      <c r="O72" s="91"/>
      <c r="P72" s="91"/>
      <c r="Q72" s="91"/>
      <c r="R72" s="91"/>
      <c r="S72" s="91"/>
    </row>
    <row r="73" spans="4:19" s="88" customFormat="1" ht="15.5" x14ac:dyDescent="0.35">
      <c r="D73" s="91"/>
      <c r="E73" s="91"/>
      <c r="F73" s="91"/>
      <c r="G73" s="91"/>
      <c r="H73" s="91"/>
      <c r="I73" s="91"/>
      <c r="J73" s="91"/>
      <c r="K73" s="91"/>
      <c r="L73" s="91"/>
      <c r="M73" s="91"/>
      <c r="N73" s="91"/>
      <c r="O73" s="91"/>
      <c r="P73" s="91"/>
      <c r="Q73" s="91"/>
      <c r="R73" s="91"/>
      <c r="S73" s="91"/>
    </row>
    <row r="74" spans="4:19" s="88" customFormat="1" ht="15.5" x14ac:dyDescent="0.35">
      <c r="D74" s="91"/>
      <c r="E74" s="91"/>
      <c r="F74" s="91"/>
      <c r="G74" s="91"/>
      <c r="H74" s="91"/>
      <c r="I74" s="91"/>
      <c r="J74" s="91"/>
      <c r="K74" s="91"/>
      <c r="L74" s="91"/>
      <c r="M74" s="91"/>
      <c r="N74" s="91"/>
      <c r="O74" s="91"/>
      <c r="P74" s="91"/>
      <c r="Q74" s="91"/>
      <c r="R74" s="91"/>
      <c r="S74" s="91"/>
    </row>
    <row r="75" spans="4:19" s="88" customFormat="1" ht="15.5" x14ac:dyDescent="0.35">
      <c r="D75" s="91"/>
      <c r="E75" s="91"/>
      <c r="F75" s="91"/>
      <c r="G75" s="91"/>
      <c r="H75" s="91"/>
      <c r="I75" s="91"/>
      <c r="J75" s="91"/>
      <c r="K75" s="91"/>
      <c r="L75" s="91"/>
      <c r="M75" s="91"/>
      <c r="N75" s="91"/>
      <c r="O75" s="91"/>
      <c r="P75" s="91"/>
      <c r="Q75" s="91"/>
      <c r="R75" s="91"/>
      <c r="S75" s="91"/>
    </row>
    <row r="76" spans="4:19" s="88" customFormat="1" ht="15.5" x14ac:dyDescent="0.35">
      <c r="D76" s="91"/>
      <c r="E76" s="91"/>
      <c r="F76" s="91"/>
      <c r="G76" s="91"/>
      <c r="H76" s="91"/>
      <c r="I76" s="91"/>
      <c r="J76" s="91"/>
      <c r="K76" s="91"/>
      <c r="L76" s="91"/>
      <c r="M76" s="91"/>
      <c r="N76" s="91"/>
      <c r="O76" s="91"/>
      <c r="P76" s="91"/>
      <c r="Q76" s="91"/>
      <c r="R76" s="91"/>
      <c r="S76" s="91"/>
    </row>
    <row r="77" spans="4:19" s="88" customFormat="1" ht="15.5" x14ac:dyDescent="0.35">
      <c r="D77" s="91"/>
      <c r="E77" s="91"/>
      <c r="F77" s="91"/>
      <c r="G77" s="91"/>
      <c r="H77" s="91"/>
      <c r="I77" s="91"/>
      <c r="J77" s="91"/>
      <c r="K77" s="91"/>
      <c r="L77" s="91"/>
      <c r="M77" s="91"/>
      <c r="N77" s="91"/>
      <c r="O77" s="91"/>
      <c r="P77" s="91"/>
      <c r="Q77" s="91"/>
      <c r="R77" s="91"/>
      <c r="S77" s="91"/>
    </row>
    <row r="78" spans="4:19" s="88" customFormat="1" ht="15.5" x14ac:dyDescent="0.35">
      <c r="D78" s="91"/>
      <c r="E78" s="91"/>
      <c r="F78" s="91"/>
      <c r="G78" s="91"/>
      <c r="H78" s="91"/>
      <c r="I78" s="91"/>
      <c r="J78" s="91"/>
      <c r="K78" s="91"/>
      <c r="L78" s="91"/>
      <c r="M78" s="91"/>
      <c r="N78" s="91"/>
      <c r="O78" s="91"/>
      <c r="P78" s="91"/>
      <c r="Q78" s="91"/>
      <c r="R78" s="91"/>
      <c r="S78" s="91"/>
    </row>
    <row r="79" spans="4:19" s="88" customFormat="1" ht="15.5" x14ac:dyDescent="0.35">
      <c r="D79" s="91"/>
      <c r="E79" s="91"/>
      <c r="F79" s="91"/>
      <c r="G79" s="91"/>
      <c r="H79" s="91"/>
      <c r="I79" s="91"/>
      <c r="J79" s="91"/>
      <c r="K79" s="91"/>
      <c r="L79" s="91"/>
      <c r="M79" s="91"/>
      <c r="N79" s="91"/>
      <c r="O79" s="91"/>
      <c r="P79" s="91"/>
      <c r="Q79" s="91"/>
      <c r="R79" s="91"/>
      <c r="S79" s="91"/>
    </row>
    <row r="80" spans="4:19" s="88" customFormat="1" ht="15.5" x14ac:dyDescent="0.35"/>
    <row r="81" spans="4:13" s="88" customFormat="1" ht="15.5" x14ac:dyDescent="0.35"/>
    <row r="82" spans="4:13" s="88" customFormat="1" ht="15.5" x14ac:dyDescent="0.35"/>
    <row r="83" spans="4:13" s="88" customFormat="1" ht="15.5" x14ac:dyDescent="0.35"/>
    <row r="84" spans="4:13" s="88" customFormat="1" ht="15.5" x14ac:dyDescent="0.35"/>
    <row r="85" spans="4:13" s="88" customFormat="1" ht="15.5" x14ac:dyDescent="0.35"/>
    <row r="86" spans="4:13" s="88" customFormat="1" ht="15.5" x14ac:dyDescent="0.35"/>
    <row r="87" spans="4:13" s="88" customFormat="1" ht="15.5" x14ac:dyDescent="0.35"/>
    <row r="88" spans="4:13" s="88" customFormat="1" ht="15.5" x14ac:dyDescent="0.35"/>
    <row r="89" spans="4:13" s="88" customFormat="1" ht="15.5" x14ac:dyDescent="0.35">
      <c r="D89" s="94"/>
      <c r="E89" s="94"/>
      <c r="F89" s="94"/>
      <c r="G89" s="94"/>
      <c r="H89" s="94"/>
      <c r="I89" s="94"/>
      <c r="J89" s="94"/>
      <c r="K89" s="94"/>
      <c r="L89" s="94"/>
      <c r="M89" s="94"/>
    </row>
    <row r="90" spans="4:13" s="88" customFormat="1" ht="15.5" x14ac:dyDescent="0.35">
      <c r="E90" s="102"/>
      <c r="F90" s="102"/>
      <c r="G90" s="102"/>
      <c r="H90" s="102"/>
      <c r="I90" s="102"/>
      <c r="J90" s="102"/>
    </row>
    <row r="91" spans="4:13" s="88" customFormat="1" ht="20.5" x14ac:dyDescent="0.45">
      <c r="D91" s="74" t="s">
        <v>14</v>
      </c>
      <c r="E91" s="102"/>
      <c r="F91" s="102"/>
      <c r="G91" s="102"/>
      <c r="H91" s="102"/>
      <c r="I91" s="103"/>
      <c r="J91" s="102"/>
    </row>
    <row r="92" spans="4:13" s="88" customFormat="1" ht="15.5" x14ac:dyDescent="0.35">
      <c r="E92" s="102"/>
      <c r="F92" s="102"/>
      <c r="G92" s="102"/>
      <c r="H92" s="102"/>
      <c r="I92" s="102"/>
      <c r="J92" s="102"/>
    </row>
    <row r="93" spans="4:13" s="88" customFormat="1" ht="15.5" x14ac:dyDescent="0.35">
      <c r="E93" s="102"/>
      <c r="F93" s="102"/>
      <c r="G93" s="102"/>
      <c r="H93" s="102"/>
      <c r="I93" s="108"/>
      <c r="J93" s="102"/>
    </row>
    <row r="94" spans="4:13" s="88" customFormat="1" ht="15.5" x14ac:dyDescent="0.35">
      <c r="E94" s="102"/>
      <c r="F94" s="102"/>
      <c r="G94" s="102"/>
      <c r="H94" s="102"/>
      <c r="I94" s="102"/>
      <c r="J94" s="102"/>
    </row>
    <row r="95" spans="4:13" s="88" customFormat="1" ht="15.5" x14ac:dyDescent="0.35"/>
    <row r="96" spans="4:13" s="88" customFormat="1" ht="15.5" x14ac:dyDescent="0.35"/>
  </sheetData>
  <sheetProtection algorithmName="SHA-512" hashValue="lsjaCSh0YMxoDEDROpXpO03xrP9xGm0cdj9XUnZI+to3UB5D2cjkQ6U3Ojpm8mavcIGo0Nae5tzfING5F8gdEw==" saltValue="Qx1huzLqr1D/HRMJ4CKkNg==" spinCount="100000" sheet="1" objects="1" scenarios="1"/>
  <mergeCells count="7">
    <mergeCell ref="J22:L27"/>
    <mergeCell ref="D12:E12"/>
    <mergeCell ref="D13:E13"/>
    <mergeCell ref="D33:F33"/>
    <mergeCell ref="D40:E40"/>
    <mergeCell ref="G33:H33"/>
    <mergeCell ref="J11:L18"/>
  </mergeCells>
  <hyperlinks>
    <hyperlink ref="G33:H33" location="'Aller plus loin'!A1" display="Pour aller plus loin" xr:uid="{00000000-0004-0000-0900-000000000000}"/>
  </hyperlinks>
  <pageMargins left="0.7" right="0.7" top="0.75" bottom="0.75" header="0.3" footer="0.3"/>
  <pageSetup paperSize="9" scale="50" fitToHeight="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'Listes déroulantes'!$N$6:$N$10</xm:f>
          </x14:formula1>
          <xm:sqref>E20:E31</xm:sqref>
        </x14:dataValidation>
        <x14:dataValidation type="list" allowBlank="1" showInputMessage="1" showErrorMessage="1" xr:uid="{00000000-0002-0000-0900-000001000000}">
          <x14:formula1>
            <xm:f>'Listes déroulantes'!$N$12:$N$15</xm:f>
          </x14:formula1>
          <xm:sqref>F20:F31</xm:sqref>
        </x14:dataValidation>
        <x14:dataValidation type="list" allowBlank="1" showInputMessage="1" showErrorMessage="1" xr:uid="{00000000-0002-0000-0900-000002000000}">
          <x14:formula1>
            <xm:f>'Listes déroulantes'!$N$16:$N$19</xm:f>
          </x14:formula1>
          <xm:sqref>E37</xm:sqref>
        </x14:dataValidation>
        <x14:dataValidation type="list" allowBlank="1" showInputMessage="1" showErrorMessage="1" xr:uid="{00000000-0002-0000-0900-000003000000}">
          <x14:formula1>
            <xm:f>'Listes déroulantes'!$Q$20:$Q$23</xm:f>
          </x14:formula1>
          <xm:sqref>E16:E17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Q92"/>
  <sheetViews>
    <sheetView showGridLines="0" zoomScale="70" zoomScaleNormal="70" workbookViewId="0">
      <selection activeCell="D13" sqref="D13:E13"/>
    </sheetView>
  </sheetViews>
  <sheetFormatPr baseColWidth="10" defaultRowHeight="14.5" x14ac:dyDescent="0.35"/>
  <cols>
    <col min="1" max="1" width="4" customWidth="1"/>
    <col min="2" max="2" width="9.54296875" customWidth="1"/>
    <col min="3" max="3" width="4.54296875" customWidth="1"/>
    <col min="4" max="4" width="72" customWidth="1"/>
    <col min="5" max="5" width="34.26953125" customWidth="1"/>
    <col min="6" max="6" width="6.453125" customWidth="1"/>
    <col min="7" max="7" width="5" customWidth="1"/>
    <col min="8" max="8" width="22.26953125" customWidth="1"/>
    <col min="9" max="10" width="23.453125" customWidth="1"/>
    <col min="11" max="11" width="6.453125" customWidth="1"/>
    <col min="13" max="13" width="11.26953125" customWidth="1"/>
  </cols>
  <sheetData>
    <row r="1" spans="1:12" x14ac:dyDescent="0.35">
      <c r="A1" s="230"/>
      <c r="B1" s="230"/>
      <c r="C1" s="230"/>
      <c r="D1" s="230"/>
      <c r="E1" s="230"/>
      <c r="F1" s="230"/>
      <c r="G1" s="230"/>
      <c r="H1" s="230"/>
      <c r="I1" s="230"/>
      <c r="J1" s="230"/>
    </row>
    <row r="2" spans="1:12" x14ac:dyDescent="0.35">
      <c r="A2" s="230"/>
      <c r="B2" s="230"/>
      <c r="C2" s="230"/>
      <c r="D2" s="230"/>
      <c r="E2" s="230"/>
      <c r="F2" s="230"/>
      <c r="G2" s="230"/>
      <c r="H2" s="230"/>
      <c r="I2" s="230"/>
      <c r="J2" s="230"/>
    </row>
    <row r="3" spans="1:12" x14ac:dyDescent="0.35">
      <c r="A3" s="230"/>
      <c r="B3" s="230"/>
      <c r="C3" s="230"/>
      <c r="D3" s="230"/>
      <c r="E3" s="230"/>
      <c r="F3" s="230"/>
      <c r="G3" s="230"/>
      <c r="H3" s="230"/>
      <c r="I3" s="230"/>
      <c r="J3" s="230"/>
    </row>
    <row r="4" spans="1:12" x14ac:dyDescent="0.35">
      <c r="A4" s="230"/>
      <c r="B4" s="230"/>
      <c r="C4" s="230"/>
      <c r="D4" s="230"/>
      <c r="E4" s="230"/>
      <c r="F4" s="230"/>
      <c r="G4" s="230"/>
      <c r="H4" s="230"/>
      <c r="I4" s="230"/>
      <c r="J4" s="230"/>
    </row>
    <row r="5" spans="1:12" x14ac:dyDescent="0.35">
      <c r="A5" s="230"/>
      <c r="B5" s="230"/>
      <c r="C5" s="230"/>
      <c r="D5" s="230"/>
      <c r="E5" s="230"/>
      <c r="F5" s="230"/>
      <c r="G5" s="230"/>
      <c r="H5" s="230"/>
      <c r="I5" s="230"/>
      <c r="J5" s="230"/>
    </row>
    <row r="6" spans="1:12" x14ac:dyDescent="0.35">
      <c r="A6" s="230"/>
      <c r="B6" s="230"/>
      <c r="C6" s="230"/>
      <c r="D6" s="230"/>
      <c r="E6" s="230"/>
      <c r="F6" s="230"/>
      <c r="G6" s="230"/>
      <c r="H6" s="230"/>
      <c r="I6" s="230"/>
      <c r="J6" s="230"/>
    </row>
    <row r="7" spans="1:12" x14ac:dyDescent="0.35">
      <c r="A7" s="230"/>
      <c r="B7" s="230"/>
      <c r="C7" s="230"/>
      <c r="D7" s="230"/>
      <c r="E7" s="230"/>
      <c r="F7" s="230"/>
      <c r="G7" s="230"/>
      <c r="H7" s="230"/>
      <c r="I7" s="230"/>
      <c r="J7" s="230"/>
    </row>
    <row r="8" spans="1:12" x14ac:dyDescent="0.35">
      <c r="A8" s="230"/>
      <c r="B8" s="230"/>
      <c r="C8" s="230"/>
      <c r="D8" s="230"/>
      <c r="E8" s="230"/>
      <c r="F8" s="230"/>
      <c r="G8" s="230"/>
      <c r="H8" s="230"/>
      <c r="I8" s="230"/>
      <c r="J8" s="230"/>
    </row>
    <row r="9" spans="1:12" x14ac:dyDescent="0.35">
      <c r="A9" s="230"/>
      <c r="B9" s="230"/>
      <c r="C9" s="230"/>
      <c r="D9" s="230"/>
      <c r="E9" s="230"/>
      <c r="F9" s="230"/>
      <c r="G9" s="230"/>
      <c r="H9" s="230"/>
      <c r="I9" s="230"/>
      <c r="J9" s="230"/>
    </row>
    <row r="10" spans="1:12" x14ac:dyDescent="0.35">
      <c r="A10" s="230"/>
      <c r="B10" s="230"/>
      <c r="C10" s="230"/>
      <c r="D10" s="230"/>
      <c r="E10" s="230"/>
      <c r="F10" s="230"/>
      <c r="G10" s="230"/>
      <c r="H10" s="230"/>
      <c r="I10" s="230"/>
      <c r="J10" s="230"/>
    </row>
    <row r="11" spans="1:12" ht="15" customHeight="1" x14ac:dyDescent="0.35">
      <c r="A11" s="230"/>
      <c r="B11" s="230"/>
      <c r="C11" s="230"/>
      <c r="D11" s="230"/>
      <c r="E11" s="230"/>
      <c r="F11" s="230"/>
      <c r="G11" s="230"/>
      <c r="H11" s="705"/>
      <c r="I11" s="706"/>
      <c r="J11" s="707"/>
    </row>
    <row r="12" spans="1:12" ht="25.5" customHeight="1" x14ac:dyDescent="0.35">
      <c r="A12" s="230"/>
      <c r="B12" s="230"/>
      <c r="C12" s="230"/>
      <c r="D12" s="672" t="s">
        <v>15</v>
      </c>
      <c r="E12" s="673"/>
      <c r="F12" s="242"/>
      <c r="G12" s="283"/>
      <c r="H12" s="708"/>
      <c r="I12" s="709"/>
      <c r="J12" s="710"/>
    </row>
    <row r="13" spans="1:12" ht="33" customHeight="1" x14ac:dyDescent="0.35">
      <c r="A13" s="230"/>
      <c r="B13" s="230"/>
      <c r="C13" s="230"/>
      <c r="D13" s="662" t="s">
        <v>437</v>
      </c>
      <c r="E13" s="662"/>
      <c r="F13" s="285"/>
      <c r="G13" s="284"/>
      <c r="H13" s="708"/>
      <c r="I13" s="709"/>
      <c r="J13" s="710"/>
      <c r="L13" s="598"/>
    </row>
    <row r="14" spans="1:12" ht="15.75" customHeight="1" x14ac:dyDescent="0.35">
      <c r="A14" s="230"/>
      <c r="B14" s="230"/>
      <c r="C14" s="230"/>
      <c r="D14" s="285"/>
      <c r="E14" s="285"/>
      <c r="F14" s="285"/>
      <c r="G14" s="284"/>
      <c r="H14" s="708"/>
      <c r="I14" s="709"/>
      <c r="J14" s="710"/>
      <c r="L14" s="599" t="s">
        <v>7</v>
      </c>
    </row>
    <row r="15" spans="1:12" s="88" customFormat="1" ht="57" customHeight="1" x14ac:dyDescent="0.35">
      <c r="A15" s="134"/>
      <c r="B15" s="134"/>
      <c r="C15" s="134"/>
      <c r="D15" s="526" t="s">
        <v>366</v>
      </c>
      <c r="E15" s="367" t="s">
        <v>120</v>
      </c>
      <c r="F15" s="327"/>
      <c r="G15" s="134"/>
      <c r="H15" s="708"/>
      <c r="I15" s="709"/>
      <c r="J15" s="710"/>
    </row>
    <row r="16" spans="1:12" s="88" customFormat="1" ht="20.25" customHeight="1" x14ac:dyDescent="0.35">
      <c r="A16" s="134"/>
      <c r="B16" s="134"/>
      <c r="C16" s="126"/>
      <c r="D16" s="527" t="s">
        <v>241</v>
      </c>
      <c r="E16" s="540"/>
      <c r="F16" s="528">
        <f>IF(E16="X",2,0)</f>
        <v>0</v>
      </c>
      <c r="G16" s="529"/>
      <c r="H16" s="708"/>
      <c r="I16" s="709"/>
      <c r="J16" s="710"/>
      <c r="K16" s="89"/>
    </row>
    <row r="17" spans="1:17" s="88" customFormat="1" ht="33.75" customHeight="1" x14ac:dyDescent="0.35">
      <c r="A17" s="134"/>
      <c r="B17" s="134"/>
      <c r="C17" s="134"/>
      <c r="D17" s="527" t="s">
        <v>242</v>
      </c>
      <c r="E17" s="541"/>
      <c r="F17" s="528">
        <f t="shared" ref="F17:F21" si="0">IF(E17="X",2,0)</f>
        <v>0</v>
      </c>
      <c r="G17" s="502"/>
      <c r="H17" s="708"/>
      <c r="I17" s="709"/>
      <c r="J17" s="710"/>
      <c r="M17" s="91"/>
      <c r="P17" s="92"/>
      <c r="Q17" s="90"/>
    </row>
    <row r="18" spans="1:17" s="88" customFormat="1" ht="21" customHeight="1" x14ac:dyDescent="0.35">
      <c r="A18" s="134"/>
      <c r="B18" s="134"/>
      <c r="C18" s="134"/>
      <c r="D18" s="527" t="s">
        <v>83</v>
      </c>
      <c r="E18" s="541"/>
      <c r="F18" s="528">
        <f t="shared" si="0"/>
        <v>0</v>
      </c>
      <c r="G18" s="502"/>
      <c r="H18" s="708"/>
      <c r="I18" s="709"/>
      <c r="J18" s="710"/>
      <c r="M18" s="91"/>
      <c r="P18" s="92"/>
      <c r="Q18" s="90"/>
    </row>
    <row r="19" spans="1:17" s="88" customFormat="1" ht="21" customHeight="1" x14ac:dyDescent="0.35">
      <c r="A19" s="134"/>
      <c r="B19" s="134"/>
      <c r="C19" s="134"/>
      <c r="D19" s="527" t="s">
        <v>84</v>
      </c>
      <c r="E19" s="541"/>
      <c r="F19" s="528">
        <f t="shared" si="0"/>
        <v>0</v>
      </c>
      <c r="G19" s="530"/>
      <c r="H19" s="708"/>
      <c r="I19" s="709"/>
      <c r="J19" s="710"/>
      <c r="M19" s="91"/>
      <c r="P19" s="92"/>
      <c r="Q19" s="90"/>
    </row>
    <row r="20" spans="1:17" s="88" customFormat="1" ht="21" customHeight="1" x14ac:dyDescent="0.35">
      <c r="A20" s="134"/>
      <c r="B20" s="134"/>
      <c r="C20" s="134"/>
      <c r="D20" s="527" t="s">
        <v>85</v>
      </c>
      <c r="E20" s="541"/>
      <c r="F20" s="528">
        <f t="shared" si="0"/>
        <v>0</v>
      </c>
      <c r="G20" s="530"/>
      <c r="H20" s="708"/>
      <c r="I20" s="709"/>
      <c r="J20" s="710"/>
      <c r="M20" s="91"/>
      <c r="P20" s="92"/>
      <c r="Q20" s="90"/>
    </row>
    <row r="21" spans="1:17" s="88" customFormat="1" ht="21" customHeight="1" x14ac:dyDescent="0.35">
      <c r="A21" s="134"/>
      <c r="B21" s="134"/>
      <c r="C21" s="134"/>
      <c r="D21" s="527" t="s">
        <v>86</v>
      </c>
      <c r="E21" s="541"/>
      <c r="F21" s="528">
        <f t="shared" si="0"/>
        <v>0</v>
      </c>
      <c r="G21" s="530"/>
      <c r="H21" s="708"/>
      <c r="I21" s="709"/>
      <c r="J21" s="710"/>
      <c r="M21" s="91"/>
      <c r="P21" s="92"/>
      <c r="Q21" s="90"/>
    </row>
    <row r="22" spans="1:17" s="110" customFormat="1" ht="15.75" customHeight="1" x14ac:dyDescent="0.35">
      <c r="A22" s="145"/>
      <c r="B22" s="145"/>
      <c r="C22" s="145"/>
      <c r="D22" s="324"/>
      <c r="E22" s="357"/>
      <c r="F22" s="531">
        <f>SUM(F16:F21)</f>
        <v>0</v>
      </c>
      <c r="G22" s="532">
        <v>1</v>
      </c>
      <c r="H22" s="708"/>
      <c r="I22" s="709"/>
      <c r="J22" s="710"/>
      <c r="M22" s="111"/>
      <c r="P22" s="112"/>
    </row>
    <row r="23" spans="1:17" s="110" customFormat="1" ht="51" customHeight="1" x14ac:dyDescent="0.35">
      <c r="A23" s="145"/>
      <c r="B23" s="145"/>
      <c r="C23" s="145"/>
      <c r="D23" s="366" t="s">
        <v>359</v>
      </c>
      <c r="E23" s="367" t="s">
        <v>120</v>
      </c>
      <c r="F23" s="362"/>
      <c r="G23" s="368"/>
      <c r="H23" s="711"/>
      <c r="I23" s="712"/>
      <c r="J23" s="713"/>
      <c r="M23" s="111"/>
      <c r="P23" s="112"/>
    </row>
    <row r="24" spans="1:17" s="88" customFormat="1" ht="31.5" customHeight="1" x14ac:dyDescent="0.35">
      <c r="A24" s="134"/>
      <c r="B24" s="134"/>
      <c r="C24" s="134"/>
      <c r="D24" s="527" t="s">
        <v>452</v>
      </c>
      <c r="E24" s="540"/>
      <c r="F24" s="528">
        <f>IF(E24="X",0,0)</f>
        <v>0</v>
      </c>
      <c r="G24" s="502"/>
      <c r="H24" s="337"/>
      <c r="I24" s="337"/>
      <c r="J24" s="338"/>
    </row>
    <row r="25" spans="1:17" s="88" customFormat="1" ht="32.25" customHeight="1" x14ac:dyDescent="0.35">
      <c r="A25" s="134"/>
      <c r="B25" s="134"/>
      <c r="C25" s="134"/>
      <c r="D25" s="527" t="s">
        <v>453</v>
      </c>
      <c r="E25" s="541"/>
      <c r="F25" s="528">
        <f>IF(E25="X",0,0)</f>
        <v>0</v>
      </c>
      <c r="G25" s="530"/>
      <c r="H25" s="337"/>
      <c r="I25" s="337"/>
      <c r="J25" s="338"/>
    </row>
    <row r="26" spans="1:17" s="88" customFormat="1" ht="31.5" customHeight="1" x14ac:dyDescent="0.35">
      <c r="A26" s="134"/>
      <c r="B26" s="134"/>
      <c r="C26" s="134"/>
      <c r="D26" s="527" t="s">
        <v>454</v>
      </c>
      <c r="E26" s="541"/>
      <c r="F26" s="528">
        <f t="shared" ref="F26" si="1">IF(E26="X",2,0)</f>
        <v>0</v>
      </c>
      <c r="G26" s="530"/>
      <c r="H26" s="369"/>
      <c r="I26" s="370"/>
      <c r="J26" s="370"/>
    </row>
    <row r="27" spans="1:17" s="88" customFormat="1" ht="31.5" customHeight="1" x14ac:dyDescent="0.35">
      <c r="A27" s="134"/>
      <c r="B27" s="134"/>
      <c r="C27" s="134"/>
      <c r="D27" s="527" t="s">
        <v>211</v>
      </c>
      <c r="E27" s="541"/>
      <c r="F27" s="528">
        <f>IF(E27="X",4,0)</f>
        <v>0</v>
      </c>
      <c r="G27" s="530"/>
      <c r="H27" s="738"/>
      <c r="I27" s="739"/>
      <c r="J27" s="739"/>
    </row>
    <row r="28" spans="1:17" s="88" customFormat="1" ht="19.5" customHeight="1" x14ac:dyDescent="0.35">
      <c r="A28" s="134"/>
      <c r="B28" s="134"/>
      <c r="C28" s="134"/>
      <c r="D28" s="527" t="s">
        <v>121</v>
      </c>
      <c r="E28" s="541"/>
      <c r="F28" s="528">
        <f>IF(E28="X",6,0)</f>
        <v>0</v>
      </c>
      <c r="G28" s="502"/>
      <c r="H28" s="739"/>
      <c r="I28" s="739"/>
      <c r="J28" s="739"/>
    </row>
    <row r="29" spans="1:17" s="88" customFormat="1" ht="19.5" customHeight="1" x14ac:dyDescent="0.35">
      <c r="A29" s="134"/>
      <c r="B29" s="134"/>
      <c r="C29" s="134"/>
      <c r="D29" s="324"/>
      <c r="E29" s="327"/>
      <c r="F29" s="531">
        <f>SUM(F24:F28)</f>
        <v>0</v>
      </c>
      <c r="G29" s="533">
        <v>1</v>
      </c>
      <c r="H29" s="371"/>
      <c r="I29" s="371"/>
      <c r="J29" s="371"/>
    </row>
    <row r="30" spans="1:17" s="88" customFormat="1" ht="57" customHeight="1" x14ac:dyDescent="0.35">
      <c r="A30" s="134"/>
      <c r="B30" s="134"/>
      <c r="C30" s="134"/>
      <c r="D30" s="743" t="s">
        <v>360</v>
      </c>
      <c r="E30" s="743"/>
      <c r="F30" s="362"/>
      <c r="G30" s="368"/>
      <c r="H30" s="371"/>
      <c r="I30" s="371"/>
      <c r="J30" s="371"/>
    </row>
    <row r="31" spans="1:17" s="88" customFormat="1" ht="19.5" customHeight="1" x14ac:dyDescent="0.35">
      <c r="A31" s="134"/>
      <c r="B31" s="134"/>
      <c r="C31" s="134"/>
      <c r="D31" s="324"/>
      <c r="E31" s="361"/>
      <c r="F31" s="362"/>
      <c r="G31" s="337"/>
      <c r="H31" s="370"/>
      <c r="I31" s="370"/>
      <c r="J31" s="370"/>
    </row>
    <row r="32" spans="1:17" s="88" customFormat="1" ht="51" customHeight="1" x14ac:dyDescent="0.35">
      <c r="A32" s="134"/>
      <c r="B32" s="134"/>
      <c r="C32" s="134"/>
      <c r="D32" s="534" t="s">
        <v>361</v>
      </c>
      <c r="E32" s="372" t="s">
        <v>120</v>
      </c>
      <c r="F32" s="362"/>
      <c r="G32" s="337"/>
      <c r="H32" s="370"/>
      <c r="I32" s="370"/>
      <c r="J32" s="370"/>
    </row>
    <row r="33" spans="1:16" s="88" customFormat="1" ht="19.5" customHeight="1" x14ac:dyDescent="0.35">
      <c r="A33" s="134"/>
      <c r="B33" s="134"/>
      <c r="C33" s="134"/>
      <c r="D33" s="535" t="s">
        <v>4</v>
      </c>
      <c r="E33" s="373"/>
      <c r="F33" s="528">
        <f>IF(E33="X",0,0)</f>
        <v>0</v>
      </c>
      <c r="G33" s="536"/>
      <c r="H33" s="359"/>
      <c r="I33" s="359"/>
      <c r="J33" s="359"/>
    </row>
    <row r="34" spans="1:16" s="88" customFormat="1" ht="19.5" customHeight="1" x14ac:dyDescent="0.35">
      <c r="A34" s="134"/>
      <c r="B34" s="134"/>
      <c r="C34" s="134"/>
      <c r="D34" s="535" t="s">
        <v>212</v>
      </c>
      <c r="E34" s="373"/>
      <c r="F34" s="528">
        <f>IF(E34="X",2,0)</f>
        <v>0</v>
      </c>
      <c r="G34" s="536"/>
      <c r="H34" s="359"/>
      <c r="I34" s="359"/>
      <c r="J34" s="359"/>
    </row>
    <row r="35" spans="1:16" s="88" customFormat="1" ht="37.5" customHeight="1" x14ac:dyDescent="0.35">
      <c r="A35" s="134"/>
      <c r="B35" s="134"/>
      <c r="C35" s="134"/>
      <c r="D35" s="535" t="s">
        <v>213</v>
      </c>
      <c r="E35" s="373"/>
      <c r="F35" s="528">
        <f>IF(E35="X",4,0)</f>
        <v>0</v>
      </c>
      <c r="G35" s="536"/>
      <c r="H35" s="359"/>
      <c r="I35" s="359"/>
      <c r="J35" s="359"/>
    </row>
    <row r="36" spans="1:16" s="88" customFormat="1" ht="19.5" customHeight="1" x14ac:dyDescent="0.35">
      <c r="A36" s="134"/>
      <c r="B36" s="134"/>
      <c r="C36" s="134"/>
      <c r="D36" s="535" t="s">
        <v>87</v>
      </c>
      <c r="E36" s="373"/>
      <c r="F36" s="528">
        <f>IF(E36="X",6,0)</f>
        <v>0</v>
      </c>
      <c r="G36" s="536"/>
      <c r="H36" s="359"/>
      <c r="I36" s="359"/>
      <c r="J36" s="359"/>
    </row>
    <row r="37" spans="1:16" s="88" customFormat="1" ht="19.5" customHeight="1" x14ac:dyDescent="0.35">
      <c r="A37" s="134"/>
      <c r="B37" s="134"/>
      <c r="C37" s="134"/>
      <c r="D37" s="324"/>
      <c r="E37" s="327"/>
      <c r="F37" s="531">
        <f>SUM(F33:F36)</f>
        <v>0</v>
      </c>
      <c r="G37" s="533">
        <v>1</v>
      </c>
      <c r="H37" s="337"/>
      <c r="I37" s="337"/>
      <c r="J37" s="338"/>
    </row>
    <row r="38" spans="1:16" s="104" customFormat="1" ht="19.5" customHeight="1" x14ac:dyDescent="0.35">
      <c r="A38" s="133"/>
      <c r="B38" s="133"/>
      <c r="C38" s="133"/>
      <c r="D38" s="324"/>
      <c r="E38" s="361"/>
      <c r="F38" s="361"/>
      <c r="G38" s="364"/>
      <c r="H38" s="364"/>
      <c r="I38" s="364"/>
      <c r="J38" s="365"/>
    </row>
    <row r="39" spans="1:16" s="88" customFormat="1" ht="19.5" customHeight="1" x14ac:dyDescent="0.35">
      <c r="A39" s="134"/>
      <c r="B39" s="134"/>
      <c r="C39" s="134"/>
      <c r="D39" s="336"/>
      <c r="E39" s="134"/>
      <c r="F39" s="134"/>
      <c r="G39" s="337"/>
      <c r="H39" s="337"/>
      <c r="I39" s="337"/>
      <c r="J39" s="338"/>
    </row>
    <row r="40" spans="1:16" s="88" customFormat="1" ht="15.5" x14ac:dyDescent="0.35">
      <c r="A40" s="134"/>
      <c r="B40" s="134"/>
      <c r="C40" s="134"/>
      <c r="D40" s="339"/>
      <c r="E40" s="340"/>
      <c r="F40" s="340"/>
      <c r="G40" s="340"/>
      <c r="H40" s="340"/>
      <c r="I40" s="340"/>
      <c r="J40" s="340"/>
      <c r="K40" s="94"/>
    </row>
    <row r="41" spans="1:16" s="95" customFormat="1" ht="16" thickBot="1" x14ac:dyDescent="0.4">
      <c r="A41" s="341"/>
      <c r="B41" s="341"/>
      <c r="C41" s="341"/>
      <c r="D41" s="343"/>
      <c r="E41" s="341"/>
      <c r="F41" s="341"/>
      <c r="G41" s="341"/>
      <c r="H41" s="341"/>
      <c r="I41" s="341"/>
      <c r="J41" s="341"/>
    </row>
    <row r="42" spans="1:16" s="95" customFormat="1" ht="21" thickBot="1" x14ac:dyDescent="0.4">
      <c r="A42" s="341"/>
      <c r="B42" s="341"/>
      <c r="C42" s="341"/>
      <c r="D42" s="168" t="s">
        <v>21</v>
      </c>
      <c r="E42" s="341"/>
      <c r="F42" s="341"/>
      <c r="G42" s="341"/>
      <c r="H42" s="341"/>
      <c r="I42" s="537">
        <f>(F22*G22+F29*G29+F37*G37)/(G22+G29+G37)</f>
        <v>0</v>
      </c>
      <c r="J42" s="341"/>
    </row>
    <row r="43" spans="1:16" s="95" customFormat="1" ht="15.5" x14ac:dyDescent="0.35">
      <c r="A43" s="341"/>
      <c r="B43" s="341"/>
      <c r="C43" s="341"/>
      <c r="D43" s="342" t="s">
        <v>22</v>
      </c>
      <c r="E43" s="341"/>
      <c r="F43" s="341"/>
      <c r="G43" s="341"/>
      <c r="H43" s="341"/>
      <c r="I43" s="341"/>
      <c r="J43" s="341"/>
    </row>
    <row r="44" spans="1:16" s="95" customFormat="1" ht="15.5" x14ac:dyDescent="0.35">
      <c r="A44" s="341"/>
      <c r="B44" s="341"/>
      <c r="C44" s="341"/>
      <c r="D44" s="343"/>
      <c r="E44" s="341"/>
      <c r="F44" s="341"/>
      <c r="G44" s="341"/>
      <c r="H44" s="341"/>
      <c r="I44" s="344" t="str">
        <f>IF(E45="","",IF(E45="A",4,IF(E45="B",3,IF(E45="C",2,IF(E45="D",1)))))</f>
        <v/>
      </c>
      <c r="J44" s="344"/>
    </row>
    <row r="45" spans="1:16" s="88" customFormat="1" ht="15.5" x14ac:dyDescent="0.35">
      <c r="A45" s="134"/>
      <c r="B45" s="134"/>
      <c r="C45" s="134"/>
      <c r="D45" s="173"/>
      <c r="E45" s="344" t="str">
        <f>IF(I42=0,"",IF(AND(I42&gt;=0,I42&lt;3),"D",IF(AND(I42&gt;=3,I42&lt;6),"C",IF(AND(I42&gt;=6,I42&lt;9),"B",IF(I42&gt;=9,"A")))))</f>
        <v/>
      </c>
      <c r="F45" s="344"/>
      <c r="G45" s="134"/>
      <c r="H45" s="341"/>
      <c r="I45" s="134"/>
      <c r="J45" s="134"/>
      <c r="P45" s="88" t="str">
        <f>Q17&amp;"
"</f>
        <v xml:space="preserve">
</v>
      </c>
    </row>
    <row r="46" spans="1:16" s="88" customFormat="1" ht="15.5" x14ac:dyDescent="0.35">
      <c r="A46" s="134"/>
      <c r="B46" s="134"/>
      <c r="C46" s="134"/>
      <c r="D46" s="174" t="s">
        <v>1</v>
      </c>
      <c r="E46" s="346"/>
      <c r="F46" s="346"/>
      <c r="G46" s="134"/>
      <c r="H46" s="134"/>
      <c r="I46" s="134"/>
      <c r="J46" s="134"/>
    </row>
    <row r="47" spans="1:16" s="88" customFormat="1" ht="15.5" x14ac:dyDescent="0.35">
      <c r="A47" s="134"/>
      <c r="B47" s="134"/>
      <c r="C47" s="134"/>
      <c r="D47" s="134"/>
      <c r="E47" s="134"/>
      <c r="F47" s="134"/>
      <c r="G47" s="134"/>
      <c r="H47" s="134"/>
      <c r="I47" s="134"/>
      <c r="J47" s="134"/>
      <c r="M47" s="93"/>
    </row>
    <row r="48" spans="1:16" s="88" customFormat="1" ht="15.5" x14ac:dyDescent="0.35">
      <c r="A48" s="134"/>
      <c r="B48" s="134"/>
      <c r="C48" s="134"/>
      <c r="D48" s="134"/>
      <c r="E48" s="134"/>
      <c r="F48" s="134"/>
      <c r="G48" s="134"/>
      <c r="H48" s="134"/>
      <c r="I48" s="134"/>
      <c r="J48" s="134"/>
      <c r="M48" s="93"/>
    </row>
    <row r="49" spans="3:17" s="88" customFormat="1" ht="15.5" x14ac:dyDescent="0.35">
      <c r="M49" s="93"/>
    </row>
    <row r="50" spans="3:17" s="88" customFormat="1" ht="15.5" x14ac:dyDescent="0.35">
      <c r="D50" s="94"/>
      <c r="E50" s="94"/>
      <c r="F50" s="94"/>
      <c r="G50" s="94"/>
      <c r="H50" s="94"/>
      <c r="I50" s="94"/>
      <c r="J50" s="94"/>
      <c r="K50" s="94"/>
      <c r="M50" s="93"/>
    </row>
    <row r="51" spans="3:17" s="88" customFormat="1" ht="15.5" x14ac:dyDescent="0.35"/>
    <row r="52" spans="3:17" s="88" customFormat="1" ht="20.5" x14ac:dyDescent="0.45">
      <c r="C52" s="97"/>
      <c r="D52" s="74" t="s">
        <v>323</v>
      </c>
      <c r="E52" s="98"/>
      <c r="F52" s="98"/>
    </row>
    <row r="53" spans="3:17" s="88" customFormat="1" ht="15.5" x14ac:dyDescent="0.35">
      <c r="C53" s="99"/>
      <c r="D53" s="91"/>
      <c r="E53" s="91"/>
      <c r="F53" s="91"/>
      <c r="G53" s="91"/>
      <c r="H53" s="91"/>
      <c r="I53" s="91"/>
      <c r="J53" s="91"/>
      <c r="K53" s="91"/>
      <c r="L53" s="91"/>
      <c r="M53" s="91"/>
      <c r="N53" s="91"/>
      <c r="O53" s="91"/>
      <c r="P53" s="91"/>
      <c r="Q53" s="91"/>
    </row>
    <row r="54" spans="3:17" s="88" customFormat="1" ht="15.5" x14ac:dyDescent="0.35">
      <c r="C54" s="99"/>
      <c r="D54" s="91"/>
      <c r="E54" s="91"/>
      <c r="F54" s="91"/>
      <c r="G54" s="91"/>
      <c r="H54" s="91"/>
      <c r="I54" s="91"/>
      <c r="J54" s="91"/>
      <c r="K54" s="91"/>
      <c r="L54" s="91"/>
      <c r="M54" s="91"/>
      <c r="N54" s="91"/>
      <c r="O54" s="91"/>
      <c r="P54" s="91"/>
      <c r="Q54" s="91"/>
    </row>
    <row r="55" spans="3:17" s="88" customFormat="1" ht="15.5" x14ac:dyDescent="0.35">
      <c r="C55" s="100"/>
      <c r="D55" s="91"/>
      <c r="E55" s="91"/>
      <c r="F55" s="91"/>
      <c r="G55" s="91"/>
      <c r="H55" s="91"/>
      <c r="I55" s="91"/>
      <c r="J55" s="91"/>
      <c r="K55" s="91"/>
      <c r="L55" s="91"/>
      <c r="M55" s="91"/>
      <c r="N55" s="91"/>
      <c r="O55" s="91"/>
      <c r="P55" s="91"/>
      <c r="Q55" s="91"/>
    </row>
    <row r="56" spans="3:17" s="88" customFormat="1" ht="15.5" x14ac:dyDescent="0.35">
      <c r="C56" s="99"/>
      <c r="D56" s="91"/>
      <c r="E56" s="91"/>
      <c r="F56" s="91"/>
      <c r="G56" s="91"/>
      <c r="H56" s="91"/>
      <c r="I56" s="91"/>
      <c r="J56" s="91"/>
      <c r="K56" s="91"/>
      <c r="L56" s="91"/>
      <c r="M56" s="91"/>
      <c r="N56" s="91"/>
      <c r="O56" s="91"/>
      <c r="P56" s="91"/>
      <c r="Q56" s="91"/>
    </row>
    <row r="57" spans="3:17" s="88" customFormat="1" ht="15.5" x14ac:dyDescent="0.35">
      <c r="C57" s="101"/>
      <c r="D57" s="91"/>
      <c r="E57" s="91"/>
      <c r="F57" s="91"/>
      <c r="G57" s="91"/>
      <c r="H57" s="91"/>
      <c r="I57" s="91"/>
      <c r="J57" s="91"/>
      <c r="K57" s="96"/>
      <c r="L57" s="91"/>
      <c r="M57" s="91"/>
      <c r="N57" s="91"/>
      <c r="O57" s="91"/>
      <c r="P57" s="91"/>
      <c r="Q57" s="91"/>
    </row>
    <row r="58" spans="3:17" s="88" customFormat="1" ht="15.5" x14ac:dyDescent="0.35">
      <c r="D58" s="91"/>
      <c r="E58" s="91"/>
      <c r="F58" s="91"/>
      <c r="G58" s="91"/>
      <c r="H58" s="91"/>
      <c r="I58" s="91"/>
      <c r="J58" s="91"/>
      <c r="K58" s="91"/>
      <c r="L58" s="91"/>
      <c r="M58" s="91"/>
      <c r="N58" s="91"/>
      <c r="O58" s="91"/>
      <c r="P58" s="91"/>
      <c r="Q58" s="91"/>
    </row>
    <row r="59" spans="3:17" s="88" customFormat="1" ht="15.5" x14ac:dyDescent="0.35">
      <c r="D59" s="91"/>
      <c r="E59" s="91"/>
      <c r="F59" s="91"/>
      <c r="G59" s="91"/>
      <c r="H59" s="91"/>
      <c r="I59" s="91"/>
      <c r="J59" s="91"/>
      <c r="K59" s="91"/>
      <c r="L59" s="91"/>
      <c r="M59" s="91"/>
      <c r="N59" s="91"/>
      <c r="O59" s="91"/>
      <c r="P59" s="91"/>
      <c r="Q59" s="91"/>
    </row>
    <row r="60" spans="3:17" s="88" customFormat="1" ht="15.5" x14ac:dyDescent="0.35">
      <c r="D60" s="91"/>
      <c r="E60" s="91"/>
      <c r="F60" s="91"/>
      <c r="G60" s="91"/>
      <c r="H60" s="91"/>
      <c r="I60" s="91"/>
      <c r="J60" s="91"/>
      <c r="K60" s="91"/>
      <c r="L60" s="91"/>
      <c r="M60" s="91"/>
      <c r="N60" s="91"/>
      <c r="O60" s="91"/>
      <c r="P60" s="91"/>
      <c r="Q60" s="91"/>
    </row>
    <row r="61" spans="3:17" s="88" customFormat="1" ht="15.5" x14ac:dyDescent="0.35">
      <c r="D61" s="91"/>
      <c r="E61" s="91"/>
      <c r="F61" s="91"/>
      <c r="G61" s="91"/>
      <c r="H61" s="91"/>
      <c r="I61" s="91"/>
      <c r="J61" s="91"/>
      <c r="K61" s="91"/>
      <c r="L61" s="91"/>
      <c r="M61" s="91"/>
      <c r="N61" s="91"/>
      <c r="O61" s="91"/>
      <c r="P61" s="91"/>
      <c r="Q61" s="91"/>
    </row>
    <row r="62" spans="3:17" s="88" customFormat="1" ht="15.5" x14ac:dyDescent="0.35">
      <c r="D62" s="91"/>
      <c r="E62" s="91"/>
      <c r="F62" s="91"/>
      <c r="G62" s="91"/>
      <c r="H62" s="91"/>
      <c r="I62" s="91"/>
      <c r="J62" s="91"/>
      <c r="K62" s="91"/>
      <c r="L62" s="91"/>
      <c r="M62" s="91"/>
      <c r="N62" s="91"/>
      <c r="O62" s="91"/>
      <c r="P62" s="91"/>
      <c r="Q62" s="91"/>
    </row>
    <row r="63" spans="3:17" s="88" customFormat="1" ht="15.5" x14ac:dyDescent="0.35">
      <c r="D63" s="91"/>
      <c r="E63" s="91"/>
      <c r="F63" s="91"/>
      <c r="G63" s="91"/>
      <c r="H63" s="91"/>
      <c r="I63" s="91"/>
      <c r="J63" s="91"/>
      <c r="K63" s="91"/>
      <c r="L63" s="91"/>
      <c r="M63" s="91"/>
      <c r="N63" s="91"/>
      <c r="O63" s="91"/>
      <c r="P63" s="91"/>
      <c r="Q63" s="91"/>
    </row>
    <row r="64" spans="3:17" s="88" customFormat="1" ht="15.5" x14ac:dyDescent="0.35">
      <c r="D64" s="91"/>
      <c r="E64" s="91"/>
      <c r="F64" s="91"/>
      <c r="G64" s="91"/>
      <c r="H64" s="91"/>
      <c r="I64" s="91"/>
      <c r="J64" s="91"/>
      <c r="K64" s="91"/>
      <c r="L64" s="91"/>
      <c r="M64" s="91"/>
      <c r="N64" s="91"/>
      <c r="O64" s="91"/>
      <c r="P64" s="91"/>
      <c r="Q64" s="91"/>
    </row>
    <row r="65" spans="4:17" s="88" customFormat="1" ht="15.5" x14ac:dyDescent="0.35">
      <c r="D65" s="91"/>
      <c r="E65" s="91"/>
      <c r="F65" s="91"/>
      <c r="G65" s="91"/>
      <c r="H65" s="91"/>
      <c r="I65" s="91"/>
      <c r="J65" s="91"/>
      <c r="K65" s="91"/>
      <c r="L65" s="91"/>
      <c r="M65" s="91"/>
      <c r="N65" s="91"/>
      <c r="O65" s="91"/>
      <c r="P65" s="91"/>
      <c r="Q65" s="91"/>
    </row>
    <row r="66" spans="4:17" s="88" customFormat="1" ht="15.5" x14ac:dyDescent="0.35">
      <c r="D66" s="91"/>
      <c r="E66" s="91"/>
      <c r="F66" s="91"/>
      <c r="G66" s="91"/>
      <c r="H66" s="91"/>
      <c r="I66" s="91"/>
      <c r="J66" s="91"/>
      <c r="K66" s="91"/>
      <c r="L66" s="91"/>
      <c r="M66" s="91"/>
      <c r="N66" s="91"/>
      <c r="O66" s="91"/>
      <c r="P66" s="91"/>
      <c r="Q66" s="91"/>
    </row>
    <row r="67" spans="4:17" s="88" customFormat="1" ht="15.5" x14ac:dyDescent="0.35">
      <c r="D67" s="91"/>
      <c r="E67" s="91"/>
      <c r="F67" s="91"/>
      <c r="G67" s="91"/>
      <c r="H67" s="91"/>
      <c r="I67" s="91"/>
      <c r="J67" s="91"/>
      <c r="K67" s="91"/>
      <c r="L67" s="91"/>
      <c r="M67" s="91"/>
      <c r="N67" s="91"/>
      <c r="O67" s="91"/>
      <c r="P67" s="91"/>
      <c r="Q67" s="91"/>
    </row>
    <row r="68" spans="4:17" s="88" customFormat="1" ht="15.5" x14ac:dyDescent="0.35">
      <c r="D68" s="91"/>
      <c r="E68" s="91"/>
      <c r="F68" s="91"/>
      <c r="G68" s="91"/>
      <c r="H68" s="91"/>
      <c r="I68" s="91"/>
      <c r="J68" s="91"/>
      <c r="K68" s="91"/>
      <c r="L68" s="91"/>
      <c r="M68" s="91"/>
      <c r="N68" s="91"/>
      <c r="O68" s="91"/>
      <c r="P68" s="91"/>
      <c r="Q68" s="91"/>
    </row>
    <row r="69" spans="4:17" s="88" customFormat="1" ht="15.5" x14ac:dyDescent="0.35">
      <c r="D69" s="91"/>
      <c r="E69" s="91"/>
      <c r="F69" s="91"/>
      <c r="G69" s="91"/>
      <c r="H69" s="91"/>
      <c r="I69" s="91"/>
      <c r="J69" s="91"/>
      <c r="K69" s="91"/>
      <c r="L69" s="91"/>
      <c r="M69" s="91"/>
      <c r="N69" s="91"/>
      <c r="O69" s="91"/>
      <c r="P69" s="91"/>
      <c r="Q69" s="91"/>
    </row>
    <row r="70" spans="4:17" s="88" customFormat="1" ht="15.5" x14ac:dyDescent="0.35">
      <c r="D70" s="91"/>
      <c r="E70" s="91"/>
      <c r="F70" s="91"/>
      <c r="G70" s="91"/>
      <c r="H70" s="91"/>
      <c r="I70" s="91"/>
      <c r="J70" s="91"/>
      <c r="K70" s="91"/>
      <c r="L70" s="91"/>
      <c r="M70" s="91"/>
      <c r="N70" s="91"/>
      <c r="O70" s="91"/>
      <c r="P70" s="91"/>
      <c r="Q70" s="91"/>
    </row>
    <row r="71" spans="4:17" s="88" customFormat="1" ht="15.5" x14ac:dyDescent="0.35">
      <c r="D71" s="91"/>
      <c r="E71" s="91"/>
      <c r="F71" s="91"/>
      <c r="G71" s="91"/>
      <c r="H71" s="91"/>
      <c r="I71" s="91"/>
      <c r="J71" s="91"/>
      <c r="K71" s="91"/>
      <c r="L71" s="91"/>
      <c r="M71" s="91"/>
      <c r="N71" s="91"/>
      <c r="O71" s="91"/>
      <c r="P71" s="91"/>
      <c r="Q71" s="91"/>
    </row>
    <row r="72" spans="4:17" s="88" customFormat="1" ht="15.5" x14ac:dyDescent="0.35">
      <c r="D72" s="91"/>
      <c r="E72" s="91"/>
      <c r="F72" s="91"/>
      <c r="G72" s="91"/>
      <c r="H72" s="91"/>
      <c r="I72" s="91"/>
      <c r="J72" s="91"/>
      <c r="K72" s="91"/>
      <c r="L72" s="91"/>
      <c r="M72" s="91"/>
      <c r="N72" s="91"/>
      <c r="O72" s="91"/>
      <c r="P72" s="91"/>
      <c r="Q72" s="91"/>
    </row>
    <row r="73" spans="4:17" s="88" customFormat="1" ht="15.5" x14ac:dyDescent="0.35">
      <c r="D73" s="91"/>
      <c r="E73" s="91"/>
      <c r="F73" s="91"/>
      <c r="G73" s="91"/>
      <c r="H73" s="91"/>
      <c r="I73" s="91"/>
      <c r="J73" s="91"/>
      <c r="K73" s="91"/>
      <c r="L73" s="91"/>
      <c r="M73" s="91"/>
      <c r="N73" s="91"/>
      <c r="O73" s="91"/>
      <c r="P73" s="91"/>
      <c r="Q73" s="91"/>
    </row>
    <row r="74" spans="4:17" s="88" customFormat="1" ht="15.5" x14ac:dyDescent="0.35">
      <c r="D74" s="91"/>
      <c r="E74" s="91"/>
      <c r="F74" s="91"/>
      <c r="G74" s="91"/>
      <c r="H74" s="91"/>
      <c r="I74" s="91"/>
      <c r="J74" s="91"/>
      <c r="K74" s="91"/>
      <c r="L74" s="91"/>
      <c r="M74" s="91"/>
      <c r="N74" s="91"/>
      <c r="O74" s="91"/>
      <c r="P74" s="91"/>
      <c r="Q74" s="91"/>
    </row>
    <row r="75" spans="4:17" s="88" customFormat="1" ht="15.5" x14ac:dyDescent="0.35">
      <c r="D75" s="91"/>
      <c r="E75" s="91"/>
      <c r="F75" s="91"/>
      <c r="G75" s="91"/>
      <c r="H75" s="91"/>
      <c r="I75" s="91"/>
      <c r="J75" s="91"/>
      <c r="K75" s="91"/>
      <c r="L75" s="91"/>
      <c r="M75" s="91"/>
      <c r="N75" s="91"/>
      <c r="O75" s="91"/>
      <c r="P75" s="91"/>
      <c r="Q75" s="91"/>
    </row>
    <row r="76" spans="4:17" s="88" customFormat="1" ht="15.5" x14ac:dyDescent="0.35">
      <c r="D76" s="91"/>
      <c r="E76" s="91"/>
      <c r="F76" s="91"/>
      <c r="G76" s="91"/>
      <c r="H76" s="91"/>
      <c r="I76" s="91"/>
      <c r="J76" s="91"/>
      <c r="K76" s="91"/>
      <c r="L76" s="91"/>
      <c r="M76" s="91"/>
      <c r="N76" s="91"/>
      <c r="O76" s="91"/>
      <c r="P76" s="91"/>
      <c r="Q76" s="91"/>
    </row>
    <row r="77" spans="4:17" s="88" customFormat="1" ht="15.5" x14ac:dyDescent="0.35">
      <c r="D77" s="91"/>
      <c r="E77" s="91"/>
      <c r="F77" s="91"/>
      <c r="G77" s="91"/>
      <c r="H77" s="91"/>
      <c r="I77" s="91"/>
      <c r="J77" s="91"/>
      <c r="K77" s="91"/>
      <c r="L77" s="91"/>
      <c r="M77" s="91"/>
      <c r="N77" s="91"/>
      <c r="O77" s="91"/>
      <c r="P77" s="91"/>
      <c r="Q77" s="91"/>
    </row>
    <row r="78" spans="4:17" s="88" customFormat="1" ht="15.5" x14ac:dyDescent="0.35"/>
    <row r="79" spans="4:17" s="88" customFormat="1" ht="15.5" x14ac:dyDescent="0.35"/>
    <row r="80" spans="4:17" s="88" customFormat="1" ht="15.5" x14ac:dyDescent="0.35"/>
    <row r="81" spans="4:11" s="88" customFormat="1" ht="15.5" x14ac:dyDescent="0.35"/>
    <row r="82" spans="4:11" s="88" customFormat="1" ht="15.5" x14ac:dyDescent="0.35"/>
    <row r="83" spans="4:11" s="88" customFormat="1" ht="15.5" x14ac:dyDescent="0.35"/>
    <row r="84" spans="4:11" s="88" customFormat="1" ht="15.5" x14ac:dyDescent="0.35"/>
    <row r="85" spans="4:11" s="88" customFormat="1" ht="15.5" x14ac:dyDescent="0.35"/>
    <row r="86" spans="4:11" s="88" customFormat="1" ht="15.5" x14ac:dyDescent="0.35"/>
    <row r="87" spans="4:11" s="88" customFormat="1" ht="15.5" x14ac:dyDescent="0.35">
      <c r="D87" s="94"/>
      <c r="E87" s="94"/>
      <c r="F87" s="94"/>
      <c r="G87" s="94"/>
      <c r="H87" s="94"/>
      <c r="I87" s="94"/>
      <c r="J87" s="94"/>
      <c r="K87" s="94"/>
    </row>
    <row r="88" spans="4:11" s="88" customFormat="1" ht="15.5" x14ac:dyDescent="0.35">
      <c r="E88" s="102"/>
      <c r="F88" s="102"/>
      <c r="G88" s="102"/>
      <c r="H88" s="102"/>
    </row>
    <row r="89" spans="4:11" s="88" customFormat="1" ht="20.5" x14ac:dyDescent="0.45">
      <c r="D89" s="74" t="s">
        <v>14</v>
      </c>
      <c r="E89" s="102"/>
      <c r="F89" s="102"/>
      <c r="G89" s="103"/>
      <c r="H89" s="102"/>
    </row>
    <row r="90" spans="4:11" s="88" customFormat="1" ht="15.5" x14ac:dyDescent="0.35">
      <c r="E90" s="102"/>
      <c r="F90" s="102"/>
      <c r="G90" s="102"/>
      <c r="H90" s="102"/>
    </row>
    <row r="91" spans="4:11" s="88" customFormat="1" ht="15.5" x14ac:dyDescent="0.35">
      <c r="E91" s="102"/>
      <c r="F91" s="102"/>
      <c r="G91" s="108"/>
      <c r="H91" s="102"/>
    </row>
    <row r="92" spans="4:11" s="88" customFormat="1" ht="15.5" x14ac:dyDescent="0.35"/>
  </sheetData>
  <sheetProtection algorithmName="SHA-512" hashValue="bPQ5ere/WeM0qDs3iREgxJ0Xd6bMzY+Q+B4Mfw4GVaiUV04U8dQDvNNQyrRkUTw7mh6/mpxRup7loDmBk0DXMQ==" saltValue="njPAOsO9hJtYCYiYe2PPYw==" spinCount="100000" sheet="1" objects="1" scenarios="1"/>
  <mergeCells count="5">
    <mergeCell ref="D12:E12"/>
    <mergeCell ref="D13:E13"/>
    <mergeCell ref="H27:J28"/>
    <mergeCell ref="D30:E30"/>
    <mergeCell ref="H11:J23"/>
  </mergeCells>
  <dataValidations count="1">
    <dataValidation type="list" allowBlank="1" showInputMessage="1" showErrorMessage="1" sqref="E16:E21 E33:E36 E24:E28" xr:uid="{00000000-0002-0000-0A00-000000000000}">
      <formula1>$L$13:$L$14</formula1>
    </dataValidation>
  </dataValidations>
  <pageMargins left="0.7" right="0.7" top="0.75" bottom="0.75" header="0.3" footer="0.3"/>
  <pageSetup paperSize="9" scale="6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I63"/>
  <sheetViews>
    <sheetView showGridLines="0" topLeftCell="A5" zoomScale="90" zoomScaleNormal="90" workbookViewId="0">
      <selection activeCell="E22" sqref="E22"/>
    </sheetView>
  </sheetViews>
  <sheetFormatPr baseColWidth="10" defaultRowHeight="14.5" x14ac:dyDescent="0.35"/>
  <cols>
    <col min="1" max="1" width="29.26953125" customWidth="1"/>
    <col min="2" max="2" width="5.1796875" style="28" customWidth="1"/>
    <col min="3" max="3" width="70.81640625" customWidth="1"/>
    <col min="4" max="4" width="15.26953125" style="9" customWidth="1"/>
    <col min="5" max="5" width="18" customWidth="1"/>
    <col min="6" max="6" width="18.26953125" customWidth="1"/>
    <col min="7" max="7" width="29.1796875" customWidth="1"/>
    <col min="8" max="8" width="7.7265625" style="122" customWidth="1"/>
    <col min="9" max="9" width="10" style="27" customWidth="1"/>
    <col min="10" max="10" width="5.26953125" customWidth="1"/>
    <col min="11" max="11" width="17.81640625" bestFit="1" customWidth="1"/>
  </cols>
  <sheetData>
    <row r="1" spans="1:9" s="57" customFormat="1" ht="14" x14ac:dyDescent="0.3">
      <c r="A1" s="123"/>
      <c r="B1" s="374"/>
      <c r="C1" s="123"/>
      <c r="D1" s="162"/>
      <c r="E1" s="123"/>
      <c r="F1" s="123"/>
      <c r="G1" s="123"/>
      <c r="H1" s="117"/>
      <c r="I1" s="109"/>
    </row>
    <row r="2" spans="1:9" s="57" customFormat="1" ht="27" customHeight="1" x14ac:dyDescent="0.3">
      <c r="A2" s="749" t="s">
        <v>6</v>
      </c>
      <c r="B2" s="749"/>
      <c r="C2" s="749"/>
      <c r="D2" s="749"/>
      <c r="E2" s="749"/>
      <c r="F2" s="749"/>
      <c r="G2" s="749"/>
      <c r="H2" s="117"/>
      <c r="I2" s="109"/>
    </row>
    <row r="3" spans="1:9" s="57" customFormat="1" ht="19.5" customHeight="1" x14ac:dyDescent="0.3">
      <c r="A3" s="375"/>
      <c r="B3" s="376"/>
      <c r="C3" s="375"/>
      <c r="D3" s="375"/>
      <c r="E3" s="375"/>
      <c r="F3" s="375"/>
      <c r="G3" s="160"/>
      <c r="H3" s="117"/>
      <c r="I3" s="109"/>
    </row>
    <row r="4" spans="1:9" s="69" customFormat="1" ht="27" customHeight="1" x14ac:dyDescent="0.3">
      <c r="A4" s="377"/>
      <c r="B4" s="378"/>
      <c r="C4" s="377"/>
      <c r="D4" s="748" t="s">
        <v>256</v>
      </c>
      <c r="E4" s="748"/>
      <c r="F4" s="748"/>
      <c r="G4" s="748"/>
      <c r="H4" s="118"/>
      <c r="I4" s="70"/>
    </row>
    <row r="5" spans="1:9" s="57" customFormat="1" ht="21" customHeight="1" x14ac:dyDescent="0.3">
      <c r="A5" s="123"/>
      <c r="B5" s="374"/>
      <c r="C5" s="123"/>
      <c r="D5" s="744" t="s">
        <v>207</v>
      </c>
      <c r="E5" s="750" t="s">
        <v>299</v>
      </c>
      <c r="F5" s="752" t="s">
        <v>300</v>
      </c>
      <c r="G5" s="746" t="s">
        <v>310</v>
      </c>
      <c r="H5" s="117"/>
      <c r="I5" s="109"/>
    </row>
    <row r="6" spans="1:9" s="57" customFormat="1" ht="68.25" customHeight="1" x14ac:dyDescent="0.3">
      <c r="A6" s="123"/>
      <c r="B6" s="374"/>
      <c r="C6" s="379"/>
      <c r="D6" s="745"/>
      <c r="E6" s="751"/>
      <c r="F6" s="753"/>
      <c r="G6" s="747"/>
      <c r="H6" s="117"/>
      <c r="I6" s="109"/>
    </row>
    <row r="7" spans="1:9" s="72" customFormat="1" ht="27" customHeight="1" x14ac:dyDescent="0.3">
      <c r="A7" s="176"/>
      <c r="B7" s="380" t="s">
        <v>188</v>
      </c>
      <c r="C7" s="381" t="s">
        <v>189</v>
      </c>
      <c r="D7" s="601" t="str">
        <f>'1a Compétences'!E39</f>
        <v/>
      </c>
      <c r="E7" s="383" t="s">
        <v>308</v>
      </c>
      <c r="F7" s="384"/>
      <c r="G7" s="606">
        <f>D28/E28</f>
        <v>0</v>
      </c>
    </row>
    <row r="8" spans="1:9" s="72" customFormat="1" ht="28.5" customHeight="1" x14ac:dyDescent="0.3">
      <c r="A8" s="176"/>
      <c r="B8" s="385" t="s">
        <v>190</v>
      </c>
      <c r="C8" s="381" t="s">
        <v>191</v>
      </c>
      <c r="D8" s="601" t="str">
        <f>'1b Modèle durable'!$E$59</f>
        <v/>
      </c>
      <c r="E8" s="383" t="s">
        <v>306</v>
      </c>
      <c r="F8" s="386"/>
      <c r="G8" s="606">
        <f t="shared" ref="G8:G9" si="0">D29/E29</f>
        <v>0</v>
      </c>
    </row>
    <row r="9" spans="1:9" s="72" customFormat="1" ht="33.75" customHeight="1" x14ac:dyDescent="0.3">
      <c r="A9" s="176"/>
      <c r="B9" s="385" t="s">
        <v>192</v>
      </c>
      <c r="C9" s="387" t="s">
        <v>193</v>
      </c>
      <c r="D9" s="601" t="str">
        <f>'1c Recherche'!E27</f>
        <v/>
      </c>
      <c r="E9" s="383" t="s">
        <v>306</v>
      </c>
      <c r="F9" s="386"/>
      <c r="G9" s="606">
        <f t="shared" si="0"/>
        <v>0</v>
      </c>
    </row>
    <row r="10" spans="1:9" s="57" customFormat="1" ht="25.5" customHeight="1" x14ac:dyDescent="0.3">
      <c r="A10" s="123"/>
      <c r="B10" s="374"/>
      <c r="C10" s="388"/>
      <c r="D10" s="602"/>
      <c r="E10" s="389"/>
      <c r="F10" s="390"/>
      <c r="G10" s="606"/>
    </row>
    <row r="11" spans="1:9" s="57" customFormat="1" ht="13.5" customHeight="1" x14ac:dyDescent="0.3">
      <c r="A11" s="123"/>
      <c r="B11" s="374"/>
      <c r="C11" s="388"/>
      <c r="D11" s="602"/>
      <c r="E11" s="389"/>
      <c r="F11" s="390"/>
      <c r="G11" s="606"/>
    </row>
    <row r="12" spans="1:9" s="57" customFormat="1" ht="18.75" customHeight="1" x14ac:dyDescent="0.3">
      <c r="A12" s="123"/>
      <c r="B12" s="391" t="s">
        <v>194</v>
      </c>
      <c r="C12" s="392" t="s">
        <v>195</v>
      </c>
      <c r="D12" s="601" t="str">
        <f>'2a Emplois'!E47</f>
        <v/>
      </c>
      <c r="E12" s="389" t="s">
        <v>306</v>
      </c>
      <c r="F12" s="390"/>
      <c r="G12" s="606">
        <f>D31/E31</f>
        <v>0</v>
      </c>
    </row>
    <row r="13" spans="1:9" s="57" customFormat="1" ht="18.75" customHeight="1" x14ac:dyDescent="0.3">
      <c r="A13" s="123"/>
      <c r="B13" s="391" t="s">
        <v>196</v>
      </c>
      <c r="C13" s="392" t="s">
        <v>197</v>
      </c>
      <c r="D13" s="601" t="str">
        <f>'2b Tissu économique'!E42</f>
        <v/>
      </c>
      <c r="E13" s="389" t="s">
        <v>307</v>
      </c>
      <c r="F13" s="390"/>
      <c r="G13" s="606">
        <f>D32/E32</f>
        <v>0</v>
      </c>
    </row>
    <row r="14" spans="1:9" s="57" customFormat="1" ht="22.5" customHeight="1" x14ac:dyDescent="0.3">
      <c r="A14" s="123"/>
      <c r="B14" s="393"/>
      <c r="C14" s="394"/>
      <c r="D14" s="602"/>
      <c r="E14" s="389"/>
      <c r="F14" s="390"/>
      <c r="G14" s="606"/>
    </row>
    <row r="15" spans="1:9" s="57" customFormat="1" ht="12" customHeight="1" x14ac:dyDescent="0.3">
      <c r="A15" s="123"/>
      <c r="B15" s="374"/>
      <c r="C15" s="388"/>
      <c r="D15" s="602"/>
      <c r="E15" s="389"/>
      <c r="F15" s="390"/>
      <c r="G15" s="606"/>
    </row>
    <row r="16" spans="1:9" s="57" customFormat="1" ht="18.75" customHeight="1" x14ac:dyDescent="0.3">
      <c r="A16" s="123"/>
      <c r="B16" s="395" t="s">
        <v>198</v>
      </c>
      <c r="C16" s="396" t="s">
        <v>203</v>
      </c>
      <c r="D16" s="603" t="str">
        <f>'3a Aménagement'!$E$31</f>
        <v/>
      </c>
      <c r="E16" s="389" t="s">
        <v>306</v>
      </c>
      <c r="F16" s="390"/>
      <c r="G16" s="606">
        <f>D33/E33</f>
        <v>0</v>
      </c>
      <c r="H16" s="117"/>
      <c r="I16" s="109"/>
    </row>
    <row r="17" spans="1:9" s="57" customFormat="1" ht="22.5" customHeight="1" x14ac:dyDescent="0.3">
      <c r="A17" s="123"/>
      <c r="B17" s="395" t="s">
        <v>200</v>
      </c>
      <c r="C17" s="396" t="s">
        <v>205</v>
      </c>
      <c r="D17" s="603" t="str">
        <f>'3b Redistribution'!E50</f>
        <v/>
      </c>
      <c r="E17" s="389" t="s">
        <v>306</v>
      </c>
      <c r="F17" s="390"/>
      <c r="G17" s="606">
        <f>D34/E34</f>
        <v>0</v>
      </c>
      <c r="H17" s="117"/>
      <c r="I17" s="109"/>
    </row>
    <row r="18" spans="1:9" s="57" customFormat="1" ht="35.25" customHeight="1" x14ac:dyDescent="0.3">
      <c r="A18" s="123"/>
      <c r="B18" s="395" t="s">
        <v>214</v>
      </c>
      <c r="C18" s="397" t="s">
        <v>439</v>
      </c>
      <c r="D18" s="603" t="str">
        <f>'3c Préservation'!E56</f>
        <v/>
      </c>
      <c r="E18" s="389" t="s">
        <v>307</v>
      </c>
      <c r="F18" s="390"/>
      <c r="G18" s="606">
        <f>D35/E35</f>
        <v>0</v>
      </c>
      <c r="H18" s="117"/>
      <c r="I18" s="109"/>
    </row>
    <row r="19" spans="1:9" s="57" customFormat="1" ht="14" x14ac:dyDescent="0.3">
      <c r="A19" s="123"/>
      <c r="B19" s="374"/>
      <c r="C19" s="388"/>
      <c r="D19" s="604"/>
      <c r="E19" s="398"/>
      <c r="F19" s="399"/>
      <c r="G19" s="606"/>
      <c r="H19" s="119"/>
      <c r="I19" s="115"/>
    </row>
    <row r="20" spans="1:9" s="57" customFormat="1" ht="14" x14ac:dyDescent="0.3">
      <c r="A20" s="123"/>
      <c r="B20" s="400"/>
      <c r="C20" s="401"/>
      <c r="D20" s="604"/>
      <c r="E20" s="398"/>
      <c r="F20" s="399"/>
      <c r="G20" s="606"/>
      <c r="H20" s="120"/>
      <c r="I20" s="109"/>
    </row>
    <row r="21" spans="1:9" s="57" customFormat="1" ht="14" x14ac:dyDescent="0.3">
      <c r="A21" s="123"/>
      <c r="B21" s="400" t="s">
        <v>202</v>
      </c>
      <c r="C21" s="402" t="s">
        <v>201</v>
      </c>
      <c r="D21" s="605" t="str">
        <f>'4a Participation'!$E$47</f>
        <v/>
      </c>
      <c r="E21" s="398" t="s">
        <v>307</v>
      </c>
      <c r="F21" s="399"/>
      <c r="G21" s="606">
        <f>D36/E36</f>
        <v>0</v>
      </c>
      <c r="H21" s="120"/>
      <c r="I21" s="109"/>
    </row>
    <row r="22" spans="1:9" s="57" customFormat="1" ht="19.5" customHeight="1" x14ac:dyDescent="0.3">
      <c r="A22" s="123"/>
      <c r="B22" s="400" t="s">
        <v>204</v>
      </c>
      <c r="C22" s="402" t="s">
        <v>199</v>
      </c>
      <c r="D22" s="605" t="str">
        <f>'4b Pilotage'!E45</f>
        <v/>
      </c>
      <c r="E22" s="398" t="s">
        <v>307</v>
      </c>
      <c r="F22" s="399"/>
      <c r="G22" s="606">
        <f>D37/E37</f>
        <v>0</v>
      </c>
      <c r="H22" s="121"/>
      <c r="I22" s="109"/>
    </row>
    <row r="23" spans="1:9" s="57" customFormat="1" ht="14" x14ac:dyDescent="0.3">
      <c r="A23" s="123"/>
      <c r="B23" s="374"/>
      <c r="C23" s="123"/>
      <c r="D23" s="604"/>
      <c r="E23" s="398"/>
      <c r="F23" s="399"/>
      <c r="G23" s="606"/>
      <c r="H23" s="117"/>
      <c r="I23" s="109"/>
    </row>
    <row r="24" spans="1:9" s="57" customFormat="1" ht="11.25" customHeight="1" x14ac:dyDescent="0.3">
      <c r="A24" s="123"/>
      <c r="B24" s="374"/>
      <c r="C24" s="123"/>
      <c r="D24" s="162"/>
      <c r="E24" s="123"/>
      <c r="F24" s="123"/>
      <c r="G24" s="123"/>
      <c r="H24" s="117"/>
      <c r="I24" s="109"/>
    </row>
    <row r="25" spans="1:9" s="57" customFormat="1" ht="14" x14ac:dyDescent="0.3">
      <c r="A25" s="123"/>
      <c r="B25" s="374"/>
      <c r="C25" s="123"/>
      <c r="D25" s="162"/>
      <c r="E25" s="123"/>
      <c r="F25" s="123"/>
      <c r="G25" s="123"/>
      <c r="H25" s="117"/>
      <c r="I25" s="109"/>
    </row>
    <row r="26" spans="1:9" s="57" customFormat="1" ht="14" x14ac:dyDescent="0.3">
      <c r="A26" s="123"/>
      <c r="B26" s="374"/>
      <c r="C26" s="123"/>
      <c r="D26" s="162"/>
      <c r="E26" s="123"/>
      <c r="F26" s="123"/>
      <c r="G26" s="123"/>
      <c r="H26" s="117"/>
      <c r="I26" s="109"/>
    </row>
    <row r="27" spans="1:9" s="57" customFormat="1" ht="14" x14ac:dyDescent="0.3">
      <c r="A27" s="123"/>
      <c r="B27" s="374"/>
      <c r="C27" s="123"/>
      <c r="D27" s="382" t="s">
        <v>207</v>
      </c>
      <c r="E27" s="383" t="s">
        <v>5</v>
      </c>
      <c r="F27" s="123"/>
      <c r="G27" s="123"/>
      <c r="H27" s="117"/>
      <c r="I27" s="109"/>
    </row>
    <row r="28" spans="1:9" s="57" customFormat="1" ht="10" customHeight="1" x14ac:dyDescent="0.3">
      <c r="A28" s="123"/>
      <c r="B28" s="381" t="s">
        <v>189</v>
      </c>
      <c r="C28" s="381" t="s">
        <v>189</v>
      </c>
      <c r="D28" s="403" t="b">
        <f>IF(D7="A",4,IF(D7="B",3,IF(D7="C",2,IF(D7="D",1))))</f>
        <v>0</v>
      </c>
      <c r="E28" s="403">
        <f>IF(E7="A",4,IF(E7="B",3,IF(E7="C",2,IF(E7="D",1,IF(E7="",0)))))</f>
        <v>2</v>
      </c>
      <c r="F28" s="123"/>
      <c r="G28" s="123"/>
      <c r="H28" s="117"/>
      <c r="I28" s="109"/>
    </row>
    <row r="29" spans="1:9" s="57" customFormat="1" ht="10" customHeight="1" x14ac:dyDescent="0.3">
      <c r="A29" s="123"/>
      <c r="B29" s="381" t="s">
        <v>191</v>
      </c>
      <c r="C29" s="381" t="s">
        <v>191</v>
      </c>
      <c r="D29" s="403" t="b">
        <f t="shared" ref="D29:D30" si="1">IF(D8="A",4,IF(D8="B",3,IF(D8="C",2,IF(D8="D",1))))</f>
        <v>0</v>
      </c>
      <c r="E29" s="403">
        <f t="shared" ref="E29:E30" si="2">IF(E8="A",4,IF(E8="B",3,IF(E8="C",2,IF(E8="D",1,IF(E8="",0)))))</f>
        <v>4</v>
      </c>
      <c r="F29" s="123"/>
      <c r="G29" s="123"/>
      <c r="H29" s="117"/>
      <c r="I29" s="109"/>
    </row>
    <row r="30" spans="1:9" s="57" customFormat="1" ht="10" customHeight="1" x14ac:dyDescent="0.3">
      <c r="A30" s="123"/>
      <c r="B30" s="387" t="s">
        <v>193</v>
      </c>
      <c r="C30" s="387" t="s">
        <v>193</v>
      </c>
      <c r="D30" s="403" t="b">
        <f t="shared" si="1"/>
        <v>0</v>
      </c>
      <c r="E30" s="403">
        <f t="shared" si="2"/>
        <v>4</v>
      </c>
      <c r="F30" s="123"/>
      <c r="G30" s="123"/>
      <c r="H30" s="117"/>
      <c r="I30" s="109"/>
    </row>
    <row r="31" spans="1:9" s="57" customFormat="1" ht="10" customHeight="1" x14ac:dyDescent="0.3">
      <c r="A31" s="123"/>
      <c r="B31" s="392" t="s">
        <v>195</v>
      </c>
      <c r="C31" s="392" t="s">
        <v>195</v>
      </c>
      <c r="D31" s="403" t="b">
        <f>IF(D12="A",4,IF(D12="B",3,IF(D12="C",2,IF(D12="D",1))))</f>
        <v>0</v>
      </c>
      <c r="E31" s="403">
        <f>IF(E12="A",4,IF(E12="B",3,IF(E12="C",2,IF(E12="D",1,IF(E12="",0)))))</f>
        <v>4</v>
      </c>
      <c r="F31" s="123"/>
      <c r="G31" s="123"/>
      <c r="H31" s="117"/>
      <c r="I31" s="109"/>
    </row>
    <row r="32" spans="1:9" s="57" customFormat="1" ht="10" customHeight="1" x14ac:dyDescent="0.3">
      <c r="A32" s="123"/>
      <c r="B32" s="392" t="s">
        <v>197</v>
      </c>
      <c r="C32" s="392" t="s">
        <v>197</v>
      </c>
      <c r="D32" s="403" t="b">
        <f>IF(D13="A",4,IF(D13="B",3,IF(D13="C",2,IF(D13="D",1))))</f>
        <v>0</v>
      </c>
      <c r="E32" s="403">
        <f>IF(E13="A",4,IF(E13="B",3,IF(E13="C",2,IF(E13="D",1,IF(E13="",0)))))</f>
        <v>3</v>
      </c>
      <c r="F32" s="123"/>
      <c r="G32" s="123"/>
      <c r="H32" s="117"/>
      <c r="I32" s="109"/>
    </row>
    <row r="33" spans="1:9" s="57" customFormat="1" ht="10" customHeight="1" x14ac:dyDescent="0.3">
      <c r="A33" s="123"/>
      <c r="B33" s="396" t="s">
        <v>203</v>
      </c>
      <c r="C33" s="396" t="s">
        <v>203</v>
      </c>
      <c r="D33" s="403" t="b">
        <f>IF(D16="A",4,IF(D16="B",3,IF(D16="C",2,IF(D16="D",1))))</f>
        <v>0</v>
      </c>
      <c r="E33" s="403">
        <f>IF(E16="A",4,IF(E16="B",3,IF(E16="C",2,IF(E16="D",1,IF(E16="",0)))))</f>
        <v>4</v>
      </c>
      <c r="F33" s="123"/>
      <c r="G33" s="123"/>
      <c r="H33" s="117"/>
      <c r="I33" s="109"/>
    </row>
    <row r="34" spans="1:9" s="57" customFormat="1" ht="10" customHeight="1" x14ac:dyDescent="0.3">
      <c r="A34" s="123"/>
      <c r="B34" s="396" t="s">
        <v>205</v>
      </c>
      <c r="C34" s="396" t="s">
        <v>205</v>
      </c>
      <c r="D34" s="403" t="b">
        <f>IF(D17="A",4,IF(D17="B",3,IF(D17="C",2,IF(D17="D",1))))</f>
        <v>0</v>
      </c>
      <c r="E34" s="403">
        <f>IF(E17="A",4,IF(E17="B",3,IF(E17="C",2,IF(E17="D",1,IF(E17="",0)))))</f>
        <v>4</v>
      </c>
      <c r="F34" s="123"/>
      <c r="G34" s="123"/>
      <c r="H34" s="117"/>
      <c r="I34" s="109"/>
    </row>
    <row r="35" spans="1:9" s="57" customFormat="1" ht="10" customHeight="1" x14ac:dyDescent="0.3">
      <c r="A35" s="123"/>
      <c r="B35" s="397" t="s">
        <v>206</v>
      </c>
      <c r="C35" s="397" t="s">
        <v>206</v>
      </c>
      <c r="D35" s="403" t="b">
        <f>IF(D18="A",4,IF(D18="B",3,IF(D18="C",2,IF(D18="D",1))))</f>
        <v>0</v>
      </c>
      <c r="E35" s="403">
        <f>IF(E18="A",4,IF(E18="B",3,IF(E18="C",2,IF(E18="D",1,IF(E18="",0)))))</f>
        <v>3</v>
      </c>
      <c r="F35" s="123"/>
      <c r="G35" s="123"/>
      <c r="H35" s="117"/>
      <c r="I35" s="109"/>
    </row>
    <row r="36" spans="1:9" s="57" customFormat="1" ht="10" customHeight="1" x14ac:dyDescent="0.3">
      <c r="A36" s="123"/>
      <c r="B36" s="402" t="s">
        <v>201</v>
      </c>
      <c r="C36" s="402" t="s">
        <v>201</v>
      </c>
      <c r="D36" s="403" t="b">
        <f>IF(D21="A",4,IF(D21="B",3,IF(D21="C",2,IF(D21="D",1))))</f>
        <v>0</v>
      </c>
      <c r="E36" s="403">
        <f>IF(E21="A",4,IF(E21="B",3,IF(E21="C",2,IF(E21="D",1,IF(E21="",0)))))</f>
        <v>3</v>
      </c>
      <c r="F36" s="123"/>
      <c r="G36" s="123"/>
      <c r="H36" s="117"/>
      <c r="I36" s="109"/>
    </row>
    <row r="37" spans="1:9" s="57" customFormat="1" ht="10" customHeight="1" x14ac:dyDescent="0.3">
      <c r="A37" s="123"/>
      <c r="B37" s="402" t="s">
        <v>199</v>
      </c>
      <c r="C37" s="402" t="s">
        <v>199</v>
      </c>
      <c r="D37" s="403" t="b">
        <f>IF(D22="A",4,IF(D22="B",3,IF(D22="C",2,IF(D22="D",1))))</f>
        <v>0</v>
      </c>
      <c r="E37" s="403">
        <f t="shared" ref="E37" si="3">IF(E22="A",4,IF(E22="B",3,IF(E22="C",2,IF(E22="D",1,IF(E22="",0)))))</f>
        <v>3</v>
      </c>
      <c r="F37" s="123"/>
      <c r="G37" s="123"/>
      <c r="H37" s="117"/>
      <c r="I37" s="109"/>
    </row>
    <row r="38" spans="1:9" s="57" customFormat="1" ht="10" customHeight="1" x14ac:dyDescent="0.3">
      <c r="A38" s="123"/>
      <c r="B38" s="123"/>
      <c r="C38" s="374"/>
      <c r="D38" s="403"/>
      <c r="E38" s="403"/>
      <c r="F38" s="123"/>
      <c r="G38" s="123"/>
      <c r="H38" s="117"/>
      <c r="I38" s="109"/>
    </row>
    <row r="39" spans="1:9" s="57" customFormat="1" ht="14" x14ac:dyDescent="0.3">
      <c r="A39" s="123"/>
      <c r="B39" s="374"/>
      <c r="C39" s="123"/>
      <c r="D39" s="403"/>
      <c r="E39" s="403"/>
      <c r="F39" s="123"/>
      <c r="G39" s="123"/>
      <c r="H39" s="117"/>
      <c r="I39" s="109"/>
    </row>
    <row r="40" spans="1:9" s="57" customFormat="1" ht="14" x14ac:dyDescent="0.3">
      <c r="A40" s="123"/>
      <c r="B40" s="374"/>
      <c r="C40" s="123"/>
      <c r="D40" s="162"/>
      <c r="E40" s="123"/>
      <c r="F40" s="123"/>
      <c r="G40" s="123"/>
      <c r="H40" s="117"/>
      <c r="I40" s="109"/>
    </row>
    <row r="41" spans="1:9" s="57" customFormat="1" ht="14" x14ac:dyDescent="0.3">
      <c r="A41" s="123"/>
      <c r="B41" s="374"/>
      <c r="C41" s="123"/>
      <c r="D41" s="162"/>
      <c r="E41" s="123"/>
      <c r="F41" s="123"/>
      <c r="G41" s="123"/>
      <c r="H41" s="117"/>
      <c r="I41" s="109"/>
    </row>
    <row r="42" spans="1:9" s="57" customFormat="1" ht="14" x14ac:dyDescent="0.3">
      <c r="A42" s="123"/>
      <c r="B42" s="374"/>
      <c r="C42" s="123"/>
      <c r="D42" s="162"/>
      <c r="E42" s="123"/>
      <c r="F42" s="123"/>
      <c r="G42" s="123"/>
      <c r="H42" s="117"/>
      <c r="I42" s="109"/>
    </row>
    <row r="43" spans="1:9" s="57" customFormat="1" ht="14" x14ac:dyDescent="0.3">
      <c r="A43" s="123"/>
      <c r="B43" s="374"/>
      <c r="C43" s="123"/>
      <c r="D43" s="162"/>
      <c r="E43" s="123"/>
      <c r="F43" s="123"/>
      <c r="G43" s="123"/>
      <c r="H43" s="117"/>
      <c r="I43" s="109"/>
    </row>
    <row r="44" spans="1:9" s="57" customFormat="1" ht="14" x14ac:dyDescent="0.3">
      <c r="A44" s="123"/>
      <c r="B44" s="374"/>
      <c r="C44" s="123"/>
      <c r="D44" s="162"/>
      <c r="E44" s="123"/>
      <c r="F44" s="123"/>
      <c r="G44" s="123"/>
      <c r="H44" s="117"/>
      <c r="I44" s="109"/>
    </row>
    <row r="45" spans="1:9" s="57" customFormat="1" ht="14" x14ac:dyDescent="0.3">
      <c r="A45" s="123"/>
      <c r="B45" s="374"/>
      <c r="C45" s="123"/>
      <c r="D45" s="162"/>
      <c r="E45" s="123"/>
      <c r="F45" s="123"/>
      <c r="G45" s="123"/>
      <c r="H45" s="117"/>
      <c r="I45" s="109"/>
    </row>
    <row r="46" spans="1:9" s="57" customFormat="1" ht="14" x14ac:dyDescent="0.3">
      <c r="A46" s="123"/>
      <c r="B46" s="374"/>
      <c r="C46" s="123"/>
      <c r="D46" s="162"/>
      <c r="E46" s="123"/>
      <c r="F46" s="123"/>
      <c r="G46" s="123"/>
      <c r="H46" s="117"/>
      <c r="I46" s="109"/>
    </row>
    <row r="47" spans="1:9" s="57" customFormat="1" ht="14" x14ac:dyDescent="0.3">
      <c r="A47" s="123"/>
      <c r="B47" s="374"/>
      <c r="C47" s="123"/>
      <c r="D47" s="162"/>
      <c r="E47" s="123"/>
      <c r="F47" s="123"/>
      <c r="G47" s="123"/>
      <c r="H47" s="117"/>
      <c r="I47" s="109"/>
    </row>
    <row r="48" spans="1:9" s="57" customFormat="1" ht="14" x14ac:dyDescent="0.3">
      <c r="A48" s="123"/>
      <c r="B48" s="374"/>
      <c r="C48" s="123"/>
      <c r="D48" s="162"/>
      <c r="E48" s="123"/>
      <c r="F48" s="123"/>
      <c r="G48" s="123"/>
      <c r="H48" s="117"/>
      <c r="I48" s="109"/>
    </row>
    <row r="49" spans="2:9" s="57" customFormat="1" ht="14" x14ac:dyDescent="0.3">
      <c r="B49" s="114"/>
      <c r="D49" s="65"/>
      <c r="H49" s="117"/>
      <c r="I49" s="109"/>
    </row>
    <row r="50" spans="2:9" s="57" customFormat="1" ht="14" x14ac:dyDescent="0.3">
      <c r="B50" s="114"/>
      <c r="D50" s="65"/>
      <c r="H50" s="117"/>
      <c r="I50" s="109"/>
    </row>
    <row r="51" spans="2:9" s="57" customFormat="1" ht="14" x14ac:dyDescent="0.3">
      <c r="B51" s="114"/>
      <c r="D51" s="65"/>
      <c r="H51" s="117"/>
      <c r="I51" s="109"/>
    </row>
    <row r="52" spans="2:9" s="57" customFormat="1" ht="14" x14ac:dyDescent="0.3">
      <c r="B52" s="114"/>
      <c r="D52" s="65"/>
      <c r="H52" s="117"/>
      <c r="I52" s="109"/>
    </row>
    <row r="53" spans="2:9" s="57" customFormat="1" ht="14" x14ac:dyDescent="0.3">
      <c r="B53" s="114"/>
      <c r="D53" s="65"/>
      <c r="H53" s="117"/>
      <c r="I53" s="109"/>
    </row>
    <row r="54" spans="2:9" s="57" customFormat="1" ht="14" x14ac:dyDescent="0.3">
      <c r="B54" s="114"/>
      <c r="D54" s="65"/>
      <c r="H54" s="117"/>
      <c r="I54" s="109"/>
    </row>
    <row r="55" spans="2:9" s="57" customFormat="1" ht="14" x14ac:dyDescent="0.3">
      <c r="B55" s="114"/>
      <c r="D55" s="65"/>
      <c r="H55" s="117"/>
      <c r="I55" s="109"/>
    </row>
    <row r="56" spans="2:9" s="57" customFormat="1" ht="14" x14ac:dyDescent="0.3">
      <c r="B56" s="114"/>
      <c r="D56" s="65"/>
      <c r="H56" s="117"/>
      <c r="I56" s="109"/>
    </row>
    <row r="57" spans="2:9" s="57" customFormat="1" ht="14" x14ac:dyDescent="0.3">
      <c r="B57" s="114"/>
      <c r="D57" s="65"/>
      <c r="H57" s="117"/>
      <c r="I57" s="109"/>
    </row>
    <row r="58" spans="2:9" s="57" customFormat="1" ht="14" x14ac:dyDescent="0.3">
      <c r="B58" s="114"/>
      <c r="D58" s="65"/>
      <c r="H58" s="117"/>
      <c r="I58" s="109"/>
    </row>
    <row r="59" spans="2:9" s="57" customFormat="1" ht="14" x14ac:dyDescent="0.3">
      <c r="B59" s="114"/>
      <c r="D59" s="65"/>
      <c r="H59" s="117"/>
      <c r="I59" s="109"/>
    </row>
    <row r="60" spans="2:9" s="57" customFormat="1" ht="14" x14ac:dyDescent="0.3">
      <c r="B60" s="114"/>
      <c r="D60" s="65"/>
      <c r="H60" s="117"/>
      <c r="I60" s="109"/>
    </row>
    <row r="61" spans="2:9" s="57" customFormat="1" ht="14" x14ac:dyDescent="0.3">
      <c r="B61" s="114"/>
      <c r="D61" s="65"/>
      <c r="H61" s="117"/>
      <c r="I61" s="109"/>
    </row>
    <row r="62" spans="2:9" s="57" customFormat="1" ht="14" x14ac:dyDescent="0.3">
      <c r="B62" s="114"/>
      <c r="D62" s="65"/>
      <c r="H62" s="117"/>
      <c r="I62" s="109"/>
    </row>
    <row r="63" spans="2:9" s="57" customFormat="1" ht="14" x14ac:dyDescent="0.3">
      <c r="B63" s="114"/>
      <c r="D63" s="65"/>
      <c r="H63" s="117"/>
      <c r="I63" s="109"/>
    </row>
  </sheetData>
  <sheetProtection algorithmName="SHA-512" hashValue="eiT6+3MLvCK1McJX4faGL8XnMBRgm6/9JHeiNLGWkadT12/nxZ/Jp8NJ5xzznNzULim0g79KYdoqvmvvl2ibBg==" saltValue="2VDp1pwEzx2e3xorQXljxA==" spinCount="100000" sheet="1" objects="1" scenarios="1"/>
  <mergeCells count="6">
    <mergeCell ref="D5:D6"/>
    <mergeCell ref="G5:G6"/>
    <mergeCell ref="D4:G4"/>
    <mergeCell ref="A2:G2"/>
    <mergeCell ref="E5:E6"/>
    <mergeCell ref="F5:F6"/>
  </mergeCells>
  <dataValidations count="1">
    <dataValidation type="list" allowBlank="1" showInputMessage="1" showErrorMessage="1" sqref="E7:E9 E12:E13 E16:E18 E21:E22" xr:uid="{00000000-0002-0000-0B00-000000000000}">
      <formula1>Progrès_évaluation_finale</formula1>
    </dataValidation>
  </dataValidations>
  <hyperlinks>
    <hyperlink ref="B7" location="'1a Compétences'!A1" display="1a" xr:uid="{00000000-0004-0000-0B00-000000000000}"/>
    <hyperlink ref="B8" location="'1b Modèle durable'!A1" display="1b " xr:uid="{00000000-0004-0000-0B00-000001000000}"/>
    <hyperlink ref="B9" location="'1c Recherche'!A1" display="1c" xr:uid="{00000000-0004-0000-0B00-000002000000}"/>
    <hyperlink ref="B12" location="'2a Emplois'!A1" display="2a" xr:uid="{00000000-0004-0000-0B00-000003000000}"/>
    <hyperlink ref="B13" location="'2b Tissu économique'!A1" display="2b" xr:uid="{00000000-0004-0000-0B00-000004000000}"/>
    <hyperlink ref="B16" location="'3a Aménagement'!A1" display="3a" xr:uid="{00000000-0004-0000-0B00-000005000000}"/>
    <hyperlink ref="B17" location="'3b Redistribution'!A1" display="3b" xr:uid="{00000000-0004-0000-0B00-000006000000}"/>
    <hyperlink ref="B18" location="'3c Préservation'!A1" display="3c" xr:uid="{00000000-0004-0000-0B00-000007000000}"/>
    <hyperlink ref="B22" location="'4b Pilotage'!A1" display="4b" xr:uid="{00000000-0004-0000-0B00-000008000000}"/>
    <hyperlink ref="B21" location="'4a Participation'!A1" display="4a" xr:uid="{00000000-0004-0000-0B00-000009000000}"/>
  </hyperlinks>
  <pageMargins left="0.7" right="0.7" top="0.75" bottom="0.75" header="0.3" footer="0.3"/>
  <pageSetup paperSize="9" scale="47"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T101"/>
  <sheetViews>
    <sheetView topLeftCell="G1" zoomScaleNormal="100" zoomScaleSheetLayoutView="100" workbookViewId="0">
      <selection activeCell="H15" sqref="H15"/>
    </sheetView>
  </sheetViews>
  <sheetFormatPr baseColWidth="10" defaultColWidth="11.453125" defaultRowHeight="14.5" x14ac:dyDescent="0.35"/>
  <cols>
    <col min="1" max="1" width="11.453125" style="549" customWidth="1"/>
    <col min="2" max="2" width="14.81640625" style="553" customWidth="1"/>
    <col min="3" max="3" width="15.26953125" style="553" customWidth="1"/>
    <col min="4" max="4" width="17.26953125" style="553" customWidth="1"/>
    <col min="5" max="6" width="21.81640625" style="553" customWidth="1"/>
    <col min="7" max="7" width="20.1796875" style="553" customWidth="1"/>
    <col min="8" max="8" width="11.453125" style="545"/>
    <col min="9" max="9" width="11.453125" style="555"/>
    <col min="10" max="10" width="20.453125" style="553" customWidth="1"/>
    <col min="11" max="11" width="20.26953125" style="553" customWidth="1"/>
    <col min="12" max="12" width="34" style="553" customWidth="1"/>
    <col min="13" max="13" width="17.7265625" style="553" customWidth="1"/>
    <col min="14" max="14" width="10.81640625" style="549"/>
    <col min="15" max="15" width="11.453125" style="549"/>
    <col min="16" max="16" width="23.81640625" style="553" customWidth="1"/>
    <col min="17" max="17" width="16" style="553" customWidth="1"/>
    <col min="18" max="19" width="11.453125" style="553"/>
    <col min="20" max="20" width="15.81640625" style="553" customWidth="1"/>
    <col min="21" max="16384" width="11.453125" style="466"/>
  </cols>
  <sheetData>
    <row r="1" spans="1:20" x14ac:dyDescent="0.35">
      <c r="A1" s="542"/>
      <c r="B1" s="543" t="s">
        <v>153</v>
      </c>
      <c r="C1" s="544"/>
      <c r="D1" s="544"/>
      <c r="E1" s="544"/>
      <c r="F1" s="544"/>
      <c r="G1" s="544"/>
      <c r="I1" s="546"/>
      <c r="J1" s="547" t="s">
        <v>152</v>
      </c>
      <c r="K1" s="547"/>
      <c r="L1" s="548"/>
      <c r="M1" s="545"/>
      <c r="O1" s="550"/>
      <c r="P1" s="551" t="s">
        <v>175</v>
      </c>
      <c r="Q1" s="552"/>
      <c r="R1" s="552"/>
      <c r="S1" s="552"/>
    </row>
    <row r="2" spans="1:20" x14ac:dyDescent="0.35">
      <c r="A2" s="554">
        <v>1</v>
      </c>
      <c r="B2" s="760" t="s">
        <v>131</v>
      </c>
      <c r="C2" s="760"/>
      <c r="D2" s="760"/>
      <c r="E2" s="760"/>
      <c r="F2" s="760"/>
      <c r="G2" s="760"/>
      <c r="J2" s="759" t="s">
        <v>154</v>
      </c>
      <c r="K2" s="759"/>
      <c r="L2" s="759"/>
      <c r="M2" s="556"/>
      <c r="N2" s="557"/>
      <c r="O2" s="557"/>
      <c r="P2" s="755" t="s">
        <v>176</v>
      </c>
      <c r="Q2" s="756"/>
      <c r="R2" s="756"/>
      <c r="S2" s="756"/>
    </row>
    <row r="3" spans="1:20" x14ac:dyDescent="0.35">
      <c r="A3" s="558">
        <v>1</v>
      </c>
      <c r="B3" s="762" t="s">
        <v>132</v>
      </c>
      <c r="C3" s="762"/>
      <c r="D3" s="762"/>
      <c r="E3" s="762"/>
      <c r="F3" s="762"/>
      <c r="G3" s="762"/>
      <c r="I3" s="555">
        <v>1</v>
      </c>
      <c r="J3" s="559" t="s">
        <v>155</v>
      </c>
      <c r="K3" s="560"/>
      <c r="L3" s="560"/>
      <c r="M3" s="556"/>
      <c r="N3" s="557"/>
      <c r="O3" s="557">
        <v>1</v>
      </c>
      <c r="P3" s="757" t="s">
        <v>177</v>
      </c>
      <c r="Q3" s="758"/>
      <c r="R3" s="758"/>
      <c r="S3" s="756"/>
      <c r="T3" s="561"/>
    </row>
    <row r="4" spans="1:20" x14ac:dyDescent="0.35">
      <c r="A4" s="549">
        <v>1</v>
      </c>
      <c r="B4" s="562" t="s">
        <v>9</v>
      </c>
      <c r="C4" s="562">
        <v>12</v>
      </c>
      <c r="J4" s="563">
        <v>0</v>
      </c>
      <c r="K4" s="564">
        <v>0</v>
      </c>
      <c r="O4" s="549">
        <v>1</v>
      </c>
      <c r="P4" s="553" t="s">
        <v>2</v>
      </c>
      <c r="Q4" s="553">
        <v>12</v>
      </c>
    </row>
    <row r="5" spans="1:20" x14ac:dyDescent="0.35">
      <c r="A5" s="549">
        <v>1</v>
      </c>
      <c r="B5" s="562" t="s">
        <v>10</v>
      </c>
      <c r="C5" s="562">
        <v>0</v>
      </c>
      <c r="J5" s="564" t="s">
        <v>47</v>
      </c>
      <c r="K5" s="564">
        <v>4</v>
      </c>
      <c r="O5" s="549">
        <v>1</v>
      </c>
      <c r="P5" s="553" t="s">
        <v>4</v>
      </c>
      <c r="Q5" s="553">
        <v>0</v>
      </c>
    </row>
    <row r="6" spans="1:20" x14ac:dyDescent="0.35">
      <c r="J6" s="564" t="s">
        <v>48</v>
      </c>
      <c r="K6" s="564">
        <v>8</v>
      </c>
    </row>
    <row r="7" spans="1:20" ht="29.15" customHeight="1" x14ac:dyDescent="0.35">
      <c r="A7" s="558">
        <v>1</v>
      </c>
      <c r="B7" s="761" t="s">
        <v>133</v>
      </c>
      <c r="C7" s="761"/>
      <c r="D7" s="761"/>
      <c r="E7" s="761"/>
      <c r="F7" s="761"/>
      <c r="G7" s="761"/>
      <c r="J7" s="564" t="s">
        <v>49</v>
      </c>
      <c r="K7" s="564">
        <v>12</v>
      </c>
      <c r="P7" s="757" t="s">
        <v>178</v>
      </c>
      <c r="Q7" s="758"/>
      <c r="R7" s="758"/>
      <c r="S7" s="756"/>
    </row>
    <row r="8" spans="1:20" x14ac:dyDescent="0.35">
      <c r="A8" s="549">
        <v>1</v>
      </c>
      <c r="B8" s="562">
        <v>0</v>
      </c>
      <c r="C8" s="562">
        <v>0</v>
      </c>
      <c r="D8" s="565"/>
      <c r="E8" s="565"/>
      <c r="F8" s="565"/>
      <c r="G8" s="565"/>
      <c r="I8" s="555">
        <v>1</v>
      </c>
      <c r="J8" s="559" t="s">
        <v>156</v>
      </c>
      <c r="K8" s="559"/>
      <c r="L8" s="559"/>
      <c r="P8" s="553" t="s">
        <v>2</v>
      </c>
      <c r="Q8" s="553">
        <v>12</v>
      </c>
      <c r="R8" s="561"/>
      <c r="S8" s="561"/>
      <c r="T8" s="561"/>
    </row>
    <row r="9" spans="1:20" x14ac:dyDescent="0.35">
      <c r="A9" s="549">
        <v>1</v>
      </c>
      <c r="B9" s="562" t="s">
        <v>16</v>
      </c>
      <c r="C9" s="562">
        <v>4</v>
      </c>
      <c r="D9" s="565"/>
      <c r="E9" s="565"/>
      <c r="F9" s="565"/>
      <c r="G9" s="565"/>
      <c r="I9" s="555">
        <v>1</v>
      </c>
      <c r="J9" s="553" t="s">
        <v>54</v>
      </c>
      <c r="P9" s="553" t="s">
        <v>4</v>
      </c>
      <c r="Q9" s="553">
        <v>0</v>
      </c>
      <c r="R9" s="561"/>
      <c r="S9" s="561"/>
      <c r="T9" s="561"/>
    </row>
    <row r="10" spans="1:20" x14ac:dyDescent="0.35">
      <c r="A10" s="549">
        <v>1</v>
      </c>
      <c r="B10" s="562" t="s">
        <v>17</v>
      </c>
      <c r="C10" s="562">
        <v>8</v>
      </c>
      <c r="D10" s="565"/>
      <c r="E10" s="565"/>
      <c r="F10" s="565"/>
      <c r="G10" s="565"/>
      <c r="J10" s="553" t="s">
        <v>2</v>
      </c>
      <c r="K10" s="553">
        <v>12</v>
      </c>
      <c r="P10" s="561"/>
      <c r="Q10" s="561"/>
      <c r="R10" s="561"/>
      <c r="S10" s="561"/>
      <c r="T10" s="561"/>
    </row>
    <row r="11" spans="1:20" ht="30" customHeight="1" x14ac:dyDescent="0.35">
      <c r="A11" s="549">
        <v>1</v>
      </c>
      <c r="B11" s="562" t="s">
        <v>18</v>
      </c>
      <c r="C11" s="562">
        <v>12</v>
      </c>
      <c r="J11" s="553" t="s">
        <v>4</v>
      </c>
      <c r="K11" s="553">
        <v>0</v>
      </c>
      <c r="M11" s="566"/>
      <c r="N11" s="567"/>
      <c r="O11" s="549">
        <v>1</v>
      </c>
      <c r="P11" s="757" t="s">
        <v>179</v>
      </c>
      <c r="Q11" s="758"/>
      <c r="R11" s="758"/>
      <c r="S11" s="756"/>
    </row>
    <row r="12" spans="1:20" ht="17.25" customHeight="1" x14ac:dyDescent="0.35">
      <c r="B12" s="562"/>
      <c r="C12" s="562"/>
      <c r="I12" s="555">
        <v>1</v>
      </c>
      <c r="J12" s="553" t="s">
        <v>157</v>
      </c>
      <c r="M12" s="566"/>
      <c r="N12" s="567"/>
      <c r="O12" s="567"/>
      <c r="P12" s="553" t="s">
        <v>180</v>
      </c>
    </row>
    <row r="13" spans="1:20" ht="17.25" customHeight="1" x14ac:dyDescent="0.35">
      <c r="B13" s="562"/>
      <c r="C13" s="562"/>
      <c r="J13" s="563">
        <v>0</v>
      </c>
      <c r="K13" s="564">
        <v>0</v>
      </c>
      <c r="M13" s="566"/>
      <c r="N13" s="567"/>
      <c r="O13" s="567"/>
      <c r="Q13" s="553" t="s">
        <v>8</v>
      </c>
      <c r="R13" s="553" t="s">
        <v>79</v>
      </c>
      <c r="S13" s="553" t="s">
        <v>130</v>
      </c>
    </row>
    <row r="14" spans="1:20" ht="17.25" customHeight="1" x14ac:dyDescent="0.35">
      <c r="B14" s="562"/>
      <c r="C14" s="562"/>
      <c r="J14" s="564" t="s">
        <v>47</v>
      </c>
      <c r="K14" s="564">
        <v>4</v>
      </c>
      <c r="M14" s="566"/>
      <c r="N14" s="567"/>
      <c r="O14" s="567"/>
      <c r="P14" s="553" t="s">
        <v>181</v>
      </c>
      <c r="Q14" s="549">
        <v>0</v>
      </c>
      <c r="R14" s="549">
        <v>2</v>
      </c>
      <c r="S14" s="549">
        <v>4</v>
      </c>
    </row>
    <row r="15" spans="1:20" ht="30.75" customHeight="1" x14ac:dyDescent="0.35">
      <c r="A15" s="558">
        <v>1</v>
      </c>
      <c r="B15" s="761" t="s">
        <v>134</v>
      </c>
      <c r="C15" s="761"/>
      <c r="D15" s="761"/>
      <c r="E15" s="761"/>
      <c r="F15" s="761"/>
      <c r="G15" s="761"/>
      <c r="J15" s="564" t="s">
        <v>48</v>
      </c>
      <c r="K15" s="564">
        <v>8</v>
      </c>
      <c r="M15" s="566"/>
      <c r="N15" s="567"/>
      <c r="O15" s="567"/>
      <c r="P15" s="553" t="s">
        <v>76</v>
      </c>
      <c r="Q15" s="549">
        <v>0</v>
      </c>
      <c r="R15" s="549">
        <v>4</v>
      </c>
      <c r="S15" s="549">
        <v>8</v>
      </c>
    </row>
    <row r="16" spans="1:20" x14ac:dyDescent="0.35">
      <c r="A16" s="549">
        <v>1</v>
      </c>
      <c r="B16" s="562" t="s">
        <v>20</v>
      </c>
      <c r="C16" s="562">
        <v>0</v>
      </c>
      <c r="D16" s="565"/>
      <c r="E16" s="565"/>
      <c r="F16" s="565"/>
      <c r="G16" s="565"/>
      <c r="J16" s="564" t="s">
        <v>49</v>
      </c>
      <c r="K16" s="564">
        <v>12</v>
      </c>
      <c r="M16" s="566"/>
      <c r="N16" s="567"/>
      <c r="O16" s="567"/>
      <c r="P16" s="553" t="s">
        <v>77</v>
      </c>
      <c r="Q16" s="549">
        <v>0</v>
      </c>
      <c r="R16" s="549">
        <v>8</v>
      </c>
      <c r="S16" s="549">
        <v>10</v>
      </c>
    </row>
    <row r="17" spans="1:20" s="474" customFormat="1" ht="15" customHeight="1" x14ac:dyDescent="0.35">
      <c r="A17" s="549">
        <v>1</v>
      </c>
      <c r="B17" s="562" t="s">
        <v>114</v>
      </c>
      <c r="C17" s="562">
        <v>4</v>
      </c>
      <c r="D17" s="562"/>
      <c r="E17" s="562"/>
      <c r="F17" s="562"/>
      <c r="G17" s="562"/>
      <c r="H17" s="568"/>
      <c r="I17" s="569">
        <v>1</v>
      </c>
      <c r="J17" s="559" t="s">
        <v>174</v>
      </c>
      <c r="K17" s="559"/>
      <c r="L17" s="559"/>
      <c r="M17" s="570"/>
      <c r="N17" s="549"/>
      <c r="O17" s="549"/>
      <c r="P17" s="553" t="s">
        <v>182</v>
      </c>
      <c r="Q17" s="549">
        <v>0</v>
      </c>
      <c r="R17" s="549">
        <v>10</v>
      </c>
      <c r="S17" s="549">
        <v>12</v>
      </c>
      <c r="T17" s="553"/>
    </row>
    <row r="18" spans="1:20" x14ac:dyDescent="0.35">
      <c r="A18" s="571">
        <v>1</v>
      </c>
      <c r="B18" s="562" t="s">
        <v>115</v>
      </c>
      <c r="C18" s="562">
        <v>8</v>
      </c>
      <c r="D18" s="562"/>
      <c r="E18" s="562"/>
      <c r="F18" s="562"/>
      <c r="G18" s="572"/>
      <c r="H18" s="573"/>
      <c r="I18" s="574">
        <v>1</v>
      </c>
      <c r="J18" s="575"/>
      <c r="K18" s="576">
        <v>0</v>
      </c>
      <c r="L18" s="570" t="s">
        <v>47</v>
      </c>
      <c r="M18" s="553" t="s">
        <v>48</v>
      </c>
      <c r="N18" s="577" t="s">
        <v>49</v>
      </c>
      <c r="O18" s="577"/>
    </row>
    <row r="19" spans="1:20" ht="57" customHeight="1" x14ac:dyDescent="0.35">
      <c r="A19" s="549">
        <v>1</v>
      </c>
      <c r="B19" s="562" t="s">
        <v>135</v>
      </c>
      <c r="C19" s="562">
        <v>12</v>
      </c>
      <c r="D19" s="562"/>
      <c r="E19" s="562"/>
      <c r="F19" s="562"/>
      <c r="G19" s="562"/>
      <c r="I19" s="569">
        <v>1</v>
      </c>
      <c r="J19" s="578" t="s">
        <v>158</v>
      </c>
      <c r="K19" s="553">
        <v>0</v>
      </c>
      <c r="L19" s="553">
        <v>6</v>
      </c>
      <c r="M19" s="553">
        <v>9</v>
      </c>
      <c r="N19" s="577">
        <v>12</v>
      </c>
      <c r="O19" s="577">
        <v>1</v>
      </c>
      <c r="P19" s="757" t="s">
        <v>183</v>
      </c>
      <c r="Q19" s="758"/>
      <c r="R19" s="758"/>
      <c r="S19" s="756"/>
    </row>
    <row r="20" spans="1:20" ht="29.15" customHeight="1" x14ac:dyDescent="0.35">
      <c r="B20" s="562"/>
      <c r="C20" s="562"/>
      <c r="D20" s="562"/>
      <c r="E20" s="562"/>
      <c r="F20" s="562"/>
      <c r="G20" s="562"/>
      <c r="I20" s="569">
        <v>1</v>
      </c>
      <c r="J20" s="578" t="s">
        <v>159</v>
      </c>
      <c r="K20" s="553">
        <v>0</v>
      </c>
      <c r="L20" s="553">
        <v>3</v>
      </c>
      <c r="M20" s="553">
        <v>6</v>
      </c>
      <c r="N20" s="579">
        <v>9</v>
      </c>
      <c r="O20" s="579"/>
      <c r="P20" s="553" t="s">
        <v>2</v>
      </c>
      <c r="Q20" s="553">
        <v>12</v>
      </c>
    </row>
    <row r="21" spans="1:20" ht="32.25" customHeight="1" x14ac:dyDescent="0.35">
      <c r="A21" s="554"/>
      <c r="B21" s="760" t="s">
        <v>136</v>
      </c>
      <c r="C21" s="760"/>
      <c r="D21" s="760"/>
      <c r="E21" s="760"/>
      <c r="F21" s="760"/>
      <c r="G21" s="760"/>
      <c r="I21" s="569">
        <v>1</v>
      </c>
      <c r="J21" s="578" t="s">
        <v>160</v>
      </c>
      <c r="K21" s="553">
        <v>0</v>
      </c>
      <c r="L21" s="553">
        <v>0</v>
      </c>
      <c r="M21" s="566">
        <v>0</v>
      </c>
      <c r="N21" s="577">
        <v>0</v>
      </c>
      <c r="O21" s="577"/>
      <c r="P21" s="553" t="s">
        <v>4</v>
      </c>
      <c r="Q21" s="553">
        <v>0</v>
      </c>
    </row>
    <row r="22" spans="1:20" ht="15" customHeight="1" x14ac:dyDescent="0.35">
      <c r="A22" s="558">
        <v>1</v>
      </c>
      <c r="B22" s="761" t="s">
        <v>137</v>
      </c>
      <c r="C22" s="761"/>
      <c r="D22" s="761"/>
      <c r="E22" s="761"/>
      <c r="F22" s="761"/>
      <c r="G22" s="761"/>
      <c r="I22" s="569">
        <v>1</v>
      </c>
      <c r="J22" s="578" t="s">
        <v>161</v>
      </c>
      <c r="K22" s="553">
        <v>0</v>
      </c>
      <c r="L22" s="553">
        <v>0</v>
      </c>
      <c r="M22" s="553">
        <v>0</v>
      </c>
      <c r="N22" s="577">
        <v>0</v>
      </c>
      <c r="O22" s="577"/>
    </row>
    <row r="23" spans="1:20" x14ac:dyDescent="0.35">
      <c r="A23" s="549">
        <v>1</v>
      </c>
      <c r="B23" s="580" t="s">
        <v>138</v>
      </c>
      <c r="J23" s="754"/>
      <c r="K23" s="754"/>
      <c r="L23" s="754"/>
      <c r="P23" s="755" t="s">
        <v>184</v>
      </c>
      <c r="Q23" s="756"/>
      <c r="R23" s="756"/>
      <c r="S23" s="756"/>
    </row>
    <row r="24" spans="1:20" ht="27.75" customHeight="1" x14ac:dyDescent="0.35">
      <c r="B24" s="581" t="s">
        <v>139</v>
      </c>
      <c r="C24" s="553">
        <v>4</v>
      </c>
      <c r="I24" s="555">
        <v>1</v>
      </c>
      <c r="J24" s="559" t="s">
        <v>162</v>
      </c>
      <c r="K24" s="559"/>
      <c r="L24" s="559"/>
      <c r="O24" s="549">
        <v>1</v>
      </c>
      <c r="P24" s="757" t="s">
        <v>187</v>
      </c>
      <c r="Q24" s="758"/>
      <c r="R24" s="758"/>
      <c r="S24" s="756"/>
    </row>
    <row r="25" spans="1:20" x14ac:dyDescent="0.35">
      <c r="B25" s="553" t="s">
        <v>0</v>
      </c>
      <c r="C25" s="553">
        <v>0</v>
      </c>
      <c r="I25" s="555">
        <v>1</v>
      </c>
      <c r="J25" s="553" t="s">
        <v>50</v>
      </c>
      <c r="K25" s="553">
        <v>0</v>
      </c>
      <c r="N25" s="582"/>
      <c r="O25" s="582"/>
      <c r="P25" s="553" t="s">
        <v>82</v>
      </c>
      <c r="Q25" s="553">
        <v>2</v>
      </c>
    </row>
    <row r="26" spans="1:20" ht="14.5" customHeight="1" x14ac:dyDescent="0.35">
      <c r="B26" s="553" t="s">
        <v>140</v>
      </c>
      <c r="C26" s="553">
        <v>6</v>
      </c>
      <c r="I26" s="555">
        <v>1</v>
      </c>
      <c r="J26" s="553" t="s">
        <v>51</v>
      </c>
      <c r="K26" s="553">
        <v>4</v>
      </c>
      <c r="M26" s="582"/>
      <c r="P26" s="553" t="s">
        <v>185</v>
      </c>
      <c r="Q26" s="553">
        <v>2</v>
      </c>
    </row>
    <row r="27" spans="1:20" x14ac:dyDescent="0.35">
      <c r="B27" s="553" t="s">
        <v>62</v>
      </c>
      <c r="C27" s="553">
        <v>12</v>
      </c>
      <c r="I27" s="555">
        <v>1</v>
      </c>
      <c r="J27" s="553" t="s">
        <v>52</v>
      </c>
      <c r="K27" s="553">
        <v>8</v>
      </c>
      <c r="M27" s="583"/>
      <c r="P27" s="553" t="s">
        <v>83</v>
      </c>
      <c r="Q27" s="553">
        <v>2</v>
      </c>
    </row>
    <row r="28" spans="1:20" x14ac:dyDescent="0.35">
      <c r="B28" s="584" t="s">
        <v>24</v>
      </c>
      <c r="I28" s="555">
        <v>1</v>
      </c>
      <c r="J28" s="553" t="s">
        <v>53</v>
      </c>
      <c r="K28" s="553">
        <v>12</v>
      </c>
      <c r="M28" s="583"/>
      <c r="P28" s="553" t="s">
        <v>84</v>
      </c>
      <c r="Q28" s="553">
        <v>2</v>
      </c>
    </row>
    <row r="29" spans="1:20" x14ac:dyDescent="0.35">
      <c r="B29" s="553" t="s">
        <v>0</v>
      </c>
      <c r="C29" s="553">
        <v>0</v>
      </c>
      <c r="M29" s="583"/>
      <c r="P29" s="553" t="s">
        <v>85</v>
      </c>
      <c r="Q29" s="553">
        <v>2</v>
      </c>
    </row>
    <row r="30" spans="1:20" x14ac:dyDescent="0.35">
      <c r="B30" s="553" t="s">
        <v>140</v>
      </c>
      <c r="C30" s="553">
        <v>6</v>
      </c>
      <c r="I30" s="555">
        <v>1</v>
      </c>
      <c r="J30" s="559" t="s">
        <v>163</v>
      </c>
      <c r="K30" s="559"/>
      <c r="L30" s="559"/>
      <c r="M30" s="583"/>
      <c r="P30" s="553" t="s">
        <v>86</v>
      </c>
      <c r="Q30" s="553">
        <v>2</v>
      </c>
    </row>
    <row r="31" spans="1:20" x14ac:dyDescent="0.35">
      <c r="B31" s="553" t="s">
        <v>62</v>
      </c>
      <c r="C31" s="553">
        <v>12</v>
      </c>
      <c r="J31" s="563">
        <v>0</v>
      </c>
      <c r="K31" s="553">
        <v>0</v>
      </c>
      <c r="M31" s="583"/>
    </row>
    <row r="32" spans="1:20" x14ac:dyDescent="0.35">
      <c r="B32" s="584" t="s">
        <v>141</v>
      </c>
      <c r="J32" s="564" t="s">
        <v>43</v>
      </c>
      <c r="K32" s="553">
        <v>12</v>
      </c>
      <c r="M32" s="583"/>
      <c r="P32" s="553" t="s">
        <v>186</v>
      </c>
    </row>
    <row r="33" spans="1:13" x14ac:dyDescent="0.35">
      <c r="B33" s="553" t="s">
        <v>0</v>
      </c>
      <c r="C33" s="553">
        <v>0</v>
      </c>
      <c r="J33" s="564" t="s">
        <v>44</v>
      </c>
      <c r="K33" s="553">
        <v>12</v>
      </c>
      <c r="M33" s="583"/>
    </row>
    <row r="34" spans="1:13" x14ac:dyDescent="0.35">
      <c r="B34" s="553" t="s">
        <v>140</v>
      </c>
      <c r="C34" s="553">
        <v>6</v>
      </c>
      <c r="J34" s="564" t="s">
        <v>45</v>
      </c>
      <c r="K34" s="553">
        <v>12</v>
      </c>
      <c r="M34" s="583"/>
    </row>
    <row r="35" spans="1:13" x14ac:dyDescent="0.35">
      <c r="B35" s="553" t="s">
        <v>62</v>
      </c>
      <c r="C35" s="553">
        <v>12</v>
      </c>
      <c r="M35" s="583"/>
    </row>
    <row r="36" spans="1:13" x14ac:dyDescent="0.35">
      <c r="A36" s="549">
        <v>1</v>
      </c>
      <c r="B36" s="580" t="s">
        <v>142</v>
      </c>
      <c r="I36" s="555">
        <v>1</v>
      </c>
      <c r="J36" s="559" t="s">
        <v>164</v>
      </c>
      <c r="K36" s="559"/>
      <c r="L36" s="559"/>
      <c r="M36" s="583"/>
    </row>
    <row r="37" spans="1:13" x14ac:dyDescent="0.35">
      <c r="B37" s="584" t="s">
        <v>143</v>
      </c>
      <c r="J37" s="563">
        <v>0</v>
      </c>
      <c r="K37" s="553">
        <v>0</v>
      </c>
      <c r="M37" s="583"/>
    </row>
    <row r="38" spans="1:13" x14ac:dyDescent="0.35">
      <c r="B38" s="553" t="s">
        <v>0</v>
      </c>
      <c r="C38" s="553">
        <v>0</v>
      </c>
      <c r="J38" s="563">
        <v>0.03</v>
      </c>
      <c r="K38" s="553">
        <v>0</v>
      </c>
      <c r="M38" s="583"/>
    </row>
    <row r="39" spans="1:13" x14ac:dyDescent="0.35">
      <c r="B39" s="553" t="s">
        <v>140</v>
      </c>
      <c r="C39" s="553">
        <v>6</v>
      </c>
      <c r="J39" s="563">
        <v>0.06</v>
      </c>
      <c r="K39" s="553">
        <v>6</v>
      </c>
      <c r="M39" s="583"/>
    </row>
    <row r="40" spans="1:13" x14ac:dyDescent="0.35">
      <c r="B40" s="553" t="s">
        <v>62</v>
      </c>
      <c r="C40" s="553">
        <v>12</v>
      </c>
      <c r="J40" s="564" t="s">
        <v>165</v>
      </c>
      <c r="K40" s="553">
        <v>12</v>
      </c>
      <c r="M40" s="583"/>
    </row>
    <row r="41" spans="1:13" x14ac:dyDescent="0.35">
      <c r="B41" s="584" t="s">
        <v>28</v>
      </c>
      <c r="M41" s="583"/>
    </row>
    <row r="42" spans="1:13" x14ac:dyDescent="0.35">
      <c r="B42" s="553" t="s">
        <v>0</v>
      </c>
      <c r="C42" s="553">
        <v>0</v>
      </c>
      <c r="I42" s="555">
        <v>1</v>
      </c>
      <c r="J42" s="559" t="s">
        <v>166</v>
      </c>
      <c r="K42" s="559"/>
      <c r="L42" s="559"/>
      <c r="M42" s="583"/>
    </row>
    <row r="43" spans="1:13" x14ac:dyDescent="0.35">
      <c r="B43" s="553" t="s">
        <v>140</v>
      </c>
      <c r="C43" s="553">
        <v>6</v>
      </c>
      <c r="J43" s="553" t="s">
        <v>2</v>
      </c>
      <c r="K43" s="553">
        <v>12</v>
      </c>
      <c r="M43" s="583"/>
    </row>
    <row r="44" spans="1:13" x14ac:dyDescent="0.35">
      <c r="B44" s="553" t="s">
        <v>62</v>
      </c>
      <c r="C44" s="553">
        <v>12</v>
      </c>
      <c r="J44" s="553" t="s">
        <v>4</v>
      </c>
      <c r="K44" s="553">
        <v>0</v>
      </c>
      <c r="M44" s="583"/>
    </row>
    <row r="45" spans="1:13" x14ac:dyDescent="0.35">
      <c r="B45" s="584" t="s">
        <v>29</v>
      </c>
      <c r="M45" s="583"/>
    </row>
    <row r="46" spans="1:13" x14ac:dyDescent="0.35">
      <c r="B46" s="553" t="s">
        <v>0</v>
      </c>
      <c r="C46" s="553">
        <v>0</v>
      </c>
      <c r="J46" s="759" t="s">
        <v>167</v>
      </c>
      <c r="K46" s="759"/>
      <c r="L46" s="759"/>
      <c r="M46" s="583"/>
    </row>
    <row r="47" spans="1:13" x14ac:dyDescent="0.35">
      <c r="B47" s="553" t="s">
        <v>140</v>
      </c>
      <c r="C47" s="553">
        <v>6</v>
      </c>
      <c r="I47" s="555">
        <v>1</v>
      </c>
      <c r="J47" s="559" t="s">
        <v>169</v>
      </c>
      <c r="K47" s="559"/>
      <c r="L47" s="559"/>
      <c r="M47" s="583"/>
    </row>
    <row r="48" spans="1:13" x14ac:dyDescent="0.35">
      <c r="B48" s="553" t="s">
        <v>62</v>
      </c>
      <c r="C48" s="553">
        <v>12</v>
      </c>
      <c r="I48" s="555">
        <v>1</v>
      </c>
      <c r="J48" s="553" t="s">
        <v>57</v>
      </c>
      <c r="M48" s="583"/>
    </row>
    <row r="49" spans="1:13" x14ac:dyDescent="0.35">
      <c r="B49" s="584" t="s">
        <v>30</v>
      </c>
      <c r="I49" s="555">
        <v>1</v>
      </c>
      <c r="J49" s="553" t="s">
        <v>58</v>
      </c>
      <c r="M49" s="583"/>
    </row>
    <row r="50" spans="1:13" x14ac:dyDescent="0.35">
      <c r="B50" s="553" t="s">
        <v>0</v>
      </c>
      <c r="C50" s="553">
        <v>0</v>
      </c>
      <c r="I50" s="555">
        <v>1</v>
      </c>
      <c r="J50" s="553" t="s">
        <v>59</v>
      </c>
      <c r="M50" s="583"/>
    </row>
    <row r="51" spans="1:13" x14ac:dyDescent="0.35">
      <c r="B51" s="553" t="s">
        <v>140</v>
      </c>
      <c r="C51" s="553">
        <v>6</v>
      </c>
      <c r="I51" s="555">
        <v>1</v>
      </c>
      <c r="J51" s="553" t="s">
        <v>60</v>
      </c>
      <c r="M51" s="583"/>
    </row>
    <row r="52" spans="1:13" x14ac:dyDescent="0.35">
      <c r="B52" s="553" t="s">
        <v>62</v>
      </c>
      <c r="C52" s="553">
        <v>12</v>
      </c>
      <c r="I52" s="555">
        <v>1</v>
      </c>
      <c r="J52" s="553" t="s">
        <v>168</v>
      </c>
      <c r="M52" s="583"/>
    </row>
    <row r="53" spans="1:13" x14ac:dyDescent="0.35">
      <c r="A53" s="549">
        <v>1</v>
      </c>
      <c r="B53" s="580" t="s">
        <v>144</v>
      </c>
      <c r="M53" s="583"/>
    </row>
    <row r="54" spans="1:13" x14ac:dyDescent="0.35">
      <c r="B54" s="553" t="s">
        <v>0</v>
      </c>
      <c r="C54" s="553">
        <v>0</v>
      </c>
      <c r="I54" s="555">
        <v>1</v>
      </c>
      <c r="J54" s="559" t="s">
        <v>170</v>
      </c>
      <c r="K54" s="559"/>
      <c r="L54" s="559"/>
      <c r="M54" s="583"/>
    </row>
    <row r="55" spans="1:13" x14ac:dyDescent="0.35">
      <c r="B55" s="553" t="s">
        <v>140</v>
      </c>
      <c r="C55" s="553">
        <v>6</v>
      </c>
      <c r="I55" s="555">
        <v>1</v>
      </c>
      <c r="J55" s="553" t="s">
        <v>171</v>
      </c>
      <c r="K55" s="553" t="s">
        <v>173</v>
      </c>
      <c r="M55" s="583"/>
    </row>
    <row r="56" spans="1:13" x14ac:dyDescent="0.35">
      <c r="B56" s="553" t="s">
        <v>62</v>
      </c>
      <c r="C56" s="553">
        <v>12</v>
      </c>
      <c r="I56" s="555">
        <v>1</v>
      </c>
      <c r="J56" s="553" t="s">
        <v>172</v>
      </c>
      <c r="K56" s="553" t="s">
        <v>173</v>
      </c>
      <c r="M56" s="583"/>
    </row>
    <row r="57" spans="1:13" ht="32.25" customHeight="1" x14ac:dyDescent="0.35">
      <c r="A57" s="558">
        <v>1</v>
      </c>
      <c r="B57" s="761" t="s">
        <v>145</v>
      </c>
      <c r="C57" s="761"/>
      <c r="D57" s="761"/>
      <c r="E57" s="761"/>
      <c r="F57" s="761"/>
      <c r="G57" s="761"/>
      <c r="M57" s="583"/>
    </row>
    <row r="58" spans="1:13" x14ac:dyDescent="0.35">
      <c r="A58" s="549">
        <v>1</v>
      </c>
      <c r="B58" s="580" t="s">
        <v>32</v>
      </c>
      <c r="I58" s="555">
        <v>1</v>
      </c>
      <c r="J58" s="559" t="s">
        <v>119</v>
      </c>
      <c r="K58" s="559"/>
      <c r="L58" s="559"/>
      <c r="M58" s="583"/>
    </row>
    <row r="59" spans="1:13" x14ac:dyDescent="0.35">
      <c r="B59" s="578" t="s">
        <v>34</v>
      </c>
      <c r="C59" s="564">
        <v>0</v>
      </c>
      <c r="I59" s="555">
        <v>1</v>
      </c>
      <c r="J59" s="553" t="s">
        <v>0</v>
      </c>
      <c r="K59" s="553">
        <v>0</v>
      </c>
      <c r="M59" s="583"/>
    </row>
    <row r="60" spans="1:13" x14ac:dyDescent="0.35">
      <c r="B60" s="578" t="s">
        <v>35</v>
      </c>
      <c r="C60" s="564">
        <v>4</v>
      </c>
      <c r="I60" s="555">
        <v>1</v>
      </c>
      <c r="J60" s="553" t="s">
        <v>62</v>
      </c>
      <c r="K60" s="553">
        <v>8</v>
      </c>
      <c r="M60" s="583"/>
    </row>
    <row r="61" spans="1:13" x14ac:dyDescent="0.35">
      <c r="B61" s="578" t="s">
        <v>36</v>
      </c>
      <c r="C61" s="564">
        <v>8</v>
      </c>
      <c r="I61" s="555">
        <v>1</v>
      </c>
      <c r="J61" s="553" t="s">
        <v>26</v>
      </c>
      <c r="K61" s="553">
        <v>10</v>
      </c>
      <c r="M61" s="583"/>
    </row>
    <row r="62" spans="1:13" x14ac:dyDescent="0.35">
      <c r="B62" s="578" t="s">
        <v>146</v>
      </c>
      <c r="C62" s="564">
        <v>12</v>
      </c>
      <c r="I62" s="555">
        <v>1</v>
      </c>
      <c r="J62" s="553" t="s">
        <v>2</v>
      </c>
      <c r="K62" s="553">
        <v>12</v>
      </c>
      <c r="M62" s="583"/>
    </row>
    <row r="63" spans="1:13" x14ac:dyDescent="0.35">
      <c r="A63" s="549">
        <v>1</v>
      </c>
      <c r="B63" s="580" t="s">
        <v>33</v>
      </c>
      <c r="M63" s="583"/>
    </row>
    <row r="64" spans="1:13" x14ac:dyDescent="0.35">
      <c r="B64" s="553" t="s">
        <v>34</v>
      </c>
      <c r="C64" s="553">
        <v>0</v>
      </c>
      <c r="M64" s="583"/>
    </row>
    <row r="65" spans="1:13" x14ac:dyDescent="0.35">
      <c r="B65" s="553" t="s">
        <v>35</v>
      </c>
      <c r="C65" s="553">
        <v>4</v>
      </c>
      <c r="M65" s="583"/>
    </row>
    <row r="66" spans="1:13" x14ac:dyDescent="0.35">
      <c r="B66" s="553" t="s">
        <v>36</v>
      </c>
      <c r="C66" s="553">
        <v>8</v>
      </c>
      <c r="M66" s="583"/>
    </row>
    <row r="67" spans="1:13" x14ac:dyDescent="0.35">
      <c r="B67" s="553" t="s">
        <v>146</v>
      </c>
      <c r="C67" s="553">
        <v>12</v>
      </c>
      <c r="M67" s="583"/>
    </row>
    <row r="68" spans="1:13" ht="27.75" customHeight="1" x14ac:dyDescent="0.35">
      <c r="A68" s="558">
        <v>1</v>
      </c>
      <c r="B68" s="761" t="s">
        <v>38</v>
      </c>
      <c r="C68" s="761"/>
      <c r="D68" s="761"/>
      <c r="E68" s="761"/>
      <c r="F68" s="761"/>
      <c r="G68" s="761"/>
      <c r="M68" s="583"/>
    </row>
    <row r="69" spans="1:13" x14ac:dyDescent="0.35">
      <c r="A69" s="585">
        <v>1</v>
      </c>
      <c r="B69" s="553" t="s">
        <v>39</v>
      </c>
      <c r="C69" s="565"/>
      <c r="D69" s="565"/>
      <c r="E69" s="565"/>
      <c r="F69" s="565"/>
      <c r="G69" s="565"/>
      <c r="M69" s="583"/>
    </row>
    <row r="70" spans="1:13" x14ac:dyDescent="0.35">
      <c r="A70" s="565"/>
      <c r="B70" s="563">
        <v>0</v>
      </c>
      <c r="C70" s="564">
        <v>0</v>
      </c>
      <c r="D70" s="565"/>
      <c r="E70" s="565"/>
      <c r="F70" s="565"/>
      <c r="G70" s="565"/>
      <c r="M70" s="583"/>
    </row>
    <row r="71" spans="1:13" x14ac:dyDescent="0.35">
      <c r="A71" s="565"/>
      <c r="B71" s="564" t="s">
        <v>41</v>
      </c>
      <c r="C71" s="564">
        <v>4</v>
      </c>
      <c r="D71" s="565"/>
      <c r="E71" s="565"/>
      <c r="F71" s="565"/>
      <c r="G71" s="565"/>
      <c r="M71" s="583"/>
    </row>
    <row r="72" spans="1:13" x14ac:dyDescent="0.35">
      <c r="A72" s="565"/>
      <c r="B72" s="564" t="s">
        <v>17</v>
      </c>
      <c r="C72" s="564">
        <v>8</v>
      </c>
      <c r="D72" s="565"/>
      <c r="E72" s="565"/>
      <c r="F72" s="565"/>
      <c r="G72" s="565"/>
      <c r="M72" s="583"/>
    </row>
    <row r="73" spans="1:13" x14ac:dyDescent="0.35">
      <c r="A73" s="565"/>
      <c r="B73" s="564" t="s">
        <v>18</v>
      </c>
      <c r="C73" s="564">
        <v>12</v>
      </c>
      <c r="D73" s="565"/>
      <c r="E73" s="565"/>
      <c r="F73" s="565"/>
      <c r="G73" s="565"/>
      <c r="M73" s="583"/>
    </row>
    <row r="74" spans="1:13" x14ac:dyDescent="0.35">
      <c r="A74" s="585">
        <v>1</v>
      </c>
      <c r="B74" s="553" t="s">
        <v>40</v>
      </c>
      <c r="C74" s="565"/>
      <c r="D74" s="565"/>
      <c r="E74" s="565"/>
      <c r="F74" s="565"/>
      <c r="G74" s="565"/>
      <c r="M74" s="583"/>
    </row>
    <row r="75" spans="1:13" x14ac:dyDescent="0.35">
      <c r="A75" s="565"/>
      <c r="B75" s="563">
        <v>0</v>
      </c>
      <c r="C75" s="564">
        <v>0</v>
      </c>
      <c r="D75" s="565"/>
      <c r="E75" s="565"/>
      <c r="F75" s="565"/>
      <c r="G75" s="565"/>
      <c r="M75" s="583"/>
    </row>
    <row r="76" spans="1:13" x14ac:dyDescent="0.35">
      <c r="A76" s="565"/>
      <c r="B76" s="564" t="s">
        <v>41</v>
      </c>
      <c r="C76" s="564">
        <v>4</v>
      </c>
      <c r="D76" s="565"/>
      <c r="E76" s="565"/>
      <c r="F76" s="565"/>
      <c r="G76" s="565"/>
      <c r="M76" s="583"/>
    </row>
    <row r="77" spans="1:13" x14ac:dyDescent="0.35">
      <c r="A77" s="576"/>
      <c r="B77" s="564" t="s">
        <v>17</v>
      </c>
      <c r="C77" s="564">
        <v>8</v>
      </c>
      <c r="M77" s="583"/>
    </row>
    <row r="78" spans="1:13" x14ac:dyDescent="0.35">
      <c r="A78" s="553"/>
      <c r="B78" s="564" t="s">
        <v>18</v>
      </c>
      <c r="C78" s="564">
        <v>12</v>
      </c>
      <c r="D78" s="565"/>
      <c r="E78" s="565"/>
      <c r="F78" s="565"/>
      <c r="G78" s="565"/>
    </row>
    <row r="79" spans="1:13" x14ac:dyDescent="0.35">
      <c r="A79" s="553"/>
      <c r="D79" s="565"/>
      <c r="E79" s="565"/>
      <c r="F79" s="565"/>
      <c r="G79" s="565"/>
    </row>
    <row r="80" spans="1:13" x14ac:dyDescent="0.35">
      <c r="A80" s="554"/>
      <c r="B80" s="760" t="s">
        <v>147</v>
      </c>
      <c r="C80" s="760"/>
      <c r="D80" s="760"/>
      <c r="E80" s="760"/>
      <c r="F80" s="760"/>
      <c r="G80" s="760"/>
    </row>
    <row r="81" spans="1:7" x14ac:dyDescent="0.35">
      <c r="A81" s="558">
        <v>1</v>
      </c>
      <c r="B81" s="761" t="s">
        <v>148</v>
      </c>
      <c r="C81" s="761"/>
      <c r="D81" s="761"/>
      <c r="E81" s="565"/>
      <c r="F81" s="565"/>
      <c r="G81" s="565"/>
    </row>
    <row r="82" spans="1:7" x14ac:dyDescent="0.35">
      <c r="A82" s="585">
        <v>1</v>
      </c>
      <c r="B82" s="553" t="s">
        <v>149</v>
      </c>
      <c r="D82" s="565"/>
      <c r="E82" s="565"/>
      <c r="F82" s="565"/>
      <c r="G82" s="565"/>
    </row>
    <row r="83" spans="1:7" x14ac:dyDescent="0.35">
      <c r="A83" s="553"/>
      <c r="B83" s="563">
        <v>0</v>
      </c>
      <c r="C83" s="564">
        <v>0</v>
      </c>
      <c r="D83" s="565"/>
      <c r="E83" s="565"/>
      <c r="F83" s="565"/>
      <c r="G83" s="565"/>
    </row>
    <row r="84" spans="1:7" x14ac:dyDescent="0.35">
      <c r="A84" s="553"/>
      <c r="B84" s="564" t="s">
        <v>43</v>
      </c>
      <c r="C84" s="564">
        <v>4</v>
      </c>
      <c r="D84" s="565"/>
      <c r="E84" s="565"/>
      <c r="F84" s="565"/>
      <c r="G84" s="565"/>
    </row>
    <row r="85" spans="1:7" x14ac:dyDescent="0.35">
      <c r="A85" s="553"/>
      <c r="B85" s="564" t="s">
        <v>44</v>
      </c>
      <c r="C85" s="564">
        <v>8</v>
      </c>
      <c r="D85" s="565"/>
      <c r="E85" s="565"/>
      <c r="F85" s="565"/>
      <c r="G85" s="565"/>
    </row>
    <row r="86" spans="1:7" x14ac:dyDescent="0.35">
      <c r="A86" s="553"/>
      <c r="B86" s="564" t="s">
        <v>45</v>
      </c>
      <c r="C86" s="564">
        <v>12</v>
      </c>
      <c r="D86" s="565"/>
      <c r="E86" s="565"/>
      <c r="F86" s="565"/>
      <c r="G86" s="565"/>
    </row>
    <row r="87" spans="1:7" x14ac:dyDescent="0.35">
      <c r="A87" s="585">
        <v>1</v>
      </c>
      <c r="B87" s="553" t="s">
        <v>150</v>
      </c>
      <c r="D87" s="565"/>
      <c r="E87" s="565"/>
      <c r="F87" s="565"/>
      <c r="G87" s="565"/>
    </row>
    <row r="88" spans="1:7" x14ac:dyDescent="0.35">
      <c r="A88" s="553"/>
      <c r="B88" s="563">
        <v>0</v>
      </c>
      <c r="C88" s="564">
        <v>0</v>
      </c>
      <c r="D88" s="565"/>
      <c r="E88" s="565"/>
      <c r="F88" s="565"/>
      <c r="G88" s="565"/>
    </row>
    <row r="89" spans="1:7" x14ac:dyDescent="0.35">
      <c r="A89" s="553"/>
      <c r="B89" s="564" t="s">
        <v>43</v>
      </c>
      <c r="C89" s="564">
        <v>4</v>
      </c>
      <c r="D89" s="565"/>
      <c r="E89" s="565"/>
      <c r="F89" s="565"/>
      <c r="G89" s="565"/>
    </row>
    <row r="90" spans="1:7" x14ac:dyDescent="0.35">
      <c r="A90" s="553"/>
      <c r="B90" s="564" t="s">
        <v>44</v>
      </c>
      <c r="C90" s="564">
        <v>8</v>
      </c>
      <c r="D90" s="565"/>
      <c r="E90" s="565"/>
      <c r="F90" s="565"/>
      <c r="G90" s="565"/>
    </row>
    <row r="91" spans="1:7" x14ac:dyDescent="0.35">
      <c r="A91" s="553"/>
      <c r="B91" s="564" t="s">
        <v>45</v>
      </c>
      <c r="C91" s="564">
        <v>12</v>
      </c>
      <c r="D91" s="565"/>
      <c r="E91" s="565"/>
      <c r="F91" s="565"/>
      <c r="G91" s="565"/>
    </row>
    <row r="92" spans="1:7" x14ac:dyDescent="0.35">
      <c r="A92" s="585">
        <v>1</v>
      </c>
      <c r="B92" s="553" t="s">
        <v>151</v>
      </c>
      <c r="D92" s="565"/>
      <c r="E92" s="565"/>
      <c r="F92" s="565"/>
      <c r="G92" s="565"/>
    </row>
    <row r="93" spans="1:7" x14ac:dyDescent="0.35">
      <c r="A93" s="553"/>
      <c r="B93" s="563">
        <v>0</v>
      </c>
      <c r="C93" s="553">
        <v>0</v>
      </c>
      <c r="D93" s="565"/>
      <c r="E93" s="565"/>
      <c r="F93" s="565"/>
      <c r="G93" s="565"/>
    </row>
    <row r="94" spans="1:7" x14ac:dyDescent="0.35">
      <c r="A94" s="553"/>
      <c r="B94" s="564" t="s">
        <v>43</v>
      </c>
      <c r="C94" s="553">
        <v>4</v>
      </c>
      <c r="D94" s="565"/>
      <c r="E94" s="565"/>
      <c r="F94" s="565"/>
      <c r="G94" s="565"/>
    </row>
    <row r="95" spans="1:7" x14ac:dyDescent="0.35">
      <c r="A95" s="553"/>
      <c r="B95" s="564" t="s">
        <v>44</v>
      </c>
      <c r="C95" s="553">
        <v>8</v>
      </c>
      <c r="D95" s="565"/>
      <c r="E95" s="565"/>
      <c r="F95" s="565"/>
      <c r="G95" s="565"/>
    </row>
    <row r="96" spans="1:7" x14ac:dyDescent="0.35">
      <c r="A96" s="553"/>
      <c r="B96" s="564" t="s">
        <v>45</v>
      </c>
      <c r="C96" s="553">
        <v>12</v>
      </c>
      <c r="D96" s="565"/>
      <c r="E96" s="565"/>
      <c r="F96" s="565"/>
      <c r="G96" s="565"/>
    </row>
    <row r="97" spans="1:20" x14ac:dyDescent="0.35">
      <c r="A97" s="553"/>
      <c r="D97" s="565"/>
      <c r="E97" s="565"/>
      <c r="F97" s="565"/>
      <c r="G97" s="565"/>
    </row>
    <row r="99" spans="1:20" x14ac:dyDescent="0.35">
      <c r="N99" s="549">
        <v>2</v>
      </c>
      <c r="P99" s="754" t="s">
        <v>11</v>
      </c>
      <c r="Q99" s="754"/>
      <c r="R99" s="754"/>
      <c r="S99" s="754"/>
      <c r="T99" s="754"/>
    </row>
    <row r="100" spans="1:20" x14ac:dyDescent="0.35">
      <c r="P100" s="553">
        <v>0</v>
      </c>
      <c r="Q100" s="553">
        <v>0</v>
      </c>
    </row>
    <row r="101" spans="1:20" x14ac:dyDescent="0.35">
      <c r="P101" s="553" t="s">
        <v>12</v>
      </c>
      <c r="Q101" s="553">
        <v>12</v>
      </c>
    </row>
  </sheetData>
  <mergeCells count="21">
    <mergeCell ref="B80:G80"/>
    <mergeCell ref="B81:D81"/>
    <mergeCell ref="J46:L46"/>
    <mergeCell ref="B7:G7"/>
    <mergeCell ref="B15:G15"/>
    <mergeCell ref="B21:G21"/>
    <mergeCell ref="B57:G57"/>
    <mergeCell ref="B68:G68"/>
    <mergeCell ref="J2:L2"/>
    <mergeCell ref="B2:G2"/>
    <mergeCell ref="B22:G22"/>
    <mergeCell ref="J23:L23"/>
    <mergeCell ref="B3:G3"/>
    <mergeCell ref="P99:T99"/>
    <mergeCell ref="P2:S2"/>
    <mergeCell ref="P3:S3"/>
    <mergeCell ref="P7:S7"/>
    <mergeCell ref="P11:S11"/>
    <mergeCell ref="P19:S19"/>
    <mergeCell ref="P23:S23"/>
    <mergeCell ref="P24:S24"/>
  </mergeCells>
  <pageMargins left="0.70866141732283472" right="0.70866141732283472" top="0.74803149606299213" bottom="0.74803149606299213" header="0.31496062992125984" footer="0.31496062992125984"/>
  <pageSetup paperSize="9" scale="1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44"/>
  <sheetViews>
    <sheetView workbookViewId="0">
      <selection activeCell="L18" sqref="L18"/>
    </sheetView>
  </sheetViews>
  <sheetFormatPr baseColWidth="10" defaultColWidth="11.453125" defaultRowHeight="14.5" x14ac:dyDescent="0.35"/>
  <cols>
    <col min="1" max="2" width="11.453125" style="466"/>
    <col min="3" max="3" width="14.81640625" style="466" customWidth="1"/>
    <col min="4" max="8" width="11.453125" style="466"/>
    <col min="9" max="9" width="11.26953125" style="466" customWidth="1"/>
    <col min="10" max="10" width="0.1796875" style="466" customWidth="1"/>
    <col min="11" max="22" width="11.453125" style="466"/>
    <col min="23" max="23" width="23" style="466" customWidth="1"/>
    <col min="24" max="16384" width="11.453125" style="466"/>
  </cols>
  <sheetData>
    <row r="1" spans="1:23" x14ac:dyDescent="0.35">
      <c r="A1" s="586" t="s">
        <v>19</v>
      </c>
      <c r="B1" s="586"/>
      <c r="C1" s="586"/>
      <c r="E1" s="586" t="s">
        <v>25</v>
      </c>
      <c r="G1" s="586" t="s">
        <v>42</v>
      </c>
      <c r="I1" s="587" t="s">
        <v>46</v>
      </c>
      <c r="L1" s="587" t="s">
        <v>61</v>
      </c>
      <c r="N1" s="588" t="s">
        <v>63</v>
      </c>
      <c r="Q1" s="589" t="s">
        <v>88</v>
      </c>
      <c r="S1" s="589" t="s">
        <v>96</v>
      </c>
      <c r="U1" s="589" t="s">
        <v>109</v>
      </c>
      <c r="W1" s="590" t="s">
        <v>309</v>
      </c>
    </row>
    <row r="2" spans="1:23" x14ac:dyDescent="0.35">
      <c r="I2" s="591"/>
    </row>
    <row r="3" spans="1:23" x14ac:dyDescent="0.35">
      <c r="A3" s="466" t="s">
        <v>2</v>
      </c>
      <c r="E3" s="466" t="s">
        <v>0</v>
      </c>
      <c r="G3" s="591">
        <v>0</v>
      </c>
      <c r="I3" s="591" t="s">
        <v>266</v>
      </c>
      <c r="L3" s="466" t="s">
        <v>2</v>
      </c>
      <c r="N3" s="466" t="s">
        <v>2</v>
      </c>
      <c r="Q3" s="466" t="s">
        <v>0</v>
      </c>
      <c r="S3" s="466" t="s">
        <v>100</v>
      </c>
      <c r="U3" s="591">
        <v>0</v>
      </c>
      <c r="W3" s="466" t="s">
        <v>306</v>
      </c>
    </row>
    <row r="4" spans="1:23" x14ac:dyDescent="0.35">
      <c r="A4" s="466" t="s">
        <v>4</v>
      </c>
      <c r="E4" s="466" t="s">
        <v>26</v>
      </c>
      <c r="G4" s="591" t="s">
        <v>43</v>
      </c>
      <c r="I4" s="591" t="s">
        <v>267</v>
      </c>
      <c r="L4" s="466" t="s">
        <v>4</v>
      </c>
      <c r="N4" s="466" t="s">
        <v>4</v>
      </c>
      <c r="Q4" s="466" t="s">
        <v>62</v>
      </c>
      <c r="S4" s="466" t="s">
        <v>97</v>
      </c>
      <c r="U4" s="466" t="s">
        <v>47</v>
      </c>
      <c r="W4" s="466" t="s">
        <v>307</v>
      </c>
    </row>
    <row r="5" spans="1:23" x14ac:dyDescent="0.35">
      <c r="E5" s="466" t="s">
        <v>2</v>
      </c>
      <c r="G5" s="591" t="s">
        <v>44</v>
      </c>
      <c r="I5" s="591" t="s">
        <v>268</v>
      </c>
      <c r="Q5" s="466" t="s">
        <v>26</v>
      </c>
      <c r="S5" s="466" t="s">
        <v>98</v>
      </c>
      <c r="U5" s="466" t="s">
        <v>48</v>
      </c>
      <c r="W5" s="466" t="s">
        <v>308</v>
      </c>
    </row>
    <row r="6" spans="1:23" x14ac:dyDescent="0.35">
      <c r="G6" s="591" t="s">
        <v>45</v>
      </c>
      <c r="I6" s="591" t="s">
        <v>165</v>
      </c>
      <c r="Q6" s="466" t="s">
        <v>2</v>
      </c>
      <c r="S6" s="466" t="s">
        <v>99</v>
      </c>
      <c r="U6" s="466" t="s">
        <v>49</v>
      </c>
    </row>
    <row r="7" spans="1:23" x14ac:dyDescent="0.35">
      <c r="A7" s="592">
        <v>0</v>
      </c>
      <c r="B7" s="592"/>
      <c r="C7" s="592"/>
      <c r="L7" s="591">
        <v>0</v>
      </c>
      <c r="N7" s="466" t="s">
        <v>75</v>
      </c>
    </row>
    <row r="8" spans="1:23" x14ac:dyDescent="0.35">
      <c r="A8" s="593" t="s">
        <v>16</v>
      </c>
      <c r="B8" s="593"/>
      <c r="C8" s="593"/>
      <c r="E8" s="466" t="s">
        <v>34</v>
      </c>
      <c r="L8" s="466" t="s">
        <v>47</v>
      </c>
      <c r="N8" s="466" t="s">
        <v>76</v>
      </c>
      <c r="U8" s="466" t="s">
        <v>0</v>
      </c>
    </row>
    <row r="9" spans="1:23" x14ac:dyDescent="0.35">
      <c r="A9" s="593" t="s">
        <v>17</v>
      </c>
      <c r="B9" s="593"/>
      <c r="C9" s="593"/>
      <c r="E9" s="466" t="s">
        <v>35</v>
      </c>
      <c r="G9" s="591" t="s">
        <v>262</v>
      </c>
      <c r="I9" s="591" t="s">
        <v>2</v>
      </c>
      <c r="L9" s="466" t="s">
        <v>48</v>
      </c>
      <c r="N9" s="466" t="s">
        <v>77</v>
      </c>
      <c r="Q9" s="591">
        <v>0</v>
      </c>
      <c r="S9" s="466" t="s">
        <v>102</v>
      </c>
      <c r="U9" s="466" t="s">
        <v>62</v>
      </c>
    </row>
    <row r="10" spans="1:23" x14ac:dyDescent="0.35">
      <c r="A10" s="593" t="s">
        <v>18</v>
      </c>
      <c r="B10" s="593"/>
      <c r="C10" s="593"/>
      <c r="E10" s="466" t="s">
        <v>36</v>
      </c>
      <c r="G10" s="591" t="s">
        <v>263</v>
      </c>
      <c r="I10" s="591" t="s">
        <v>229</v>
      </c>
      <c r="L10" s="466" t="s">
        <v>49</v>
      </c>
      <c r="N10" s="466" t="s">
        <v>78</v>
      </c>
      <c r="Q10" s="466" t="s">
        <v>16</v>
      </c>
      <c r="S10" s="466" t="s">
        <v>103</v>
      </c>
      <c r="U10" s="466" t="s">
        <v>26</v>
      </c>
    </row>
    <row r="11" spans="1:23" x14ac:dyDescent="0.35">
      <c r="E11" s="466" t="s">
        <v>37</v>
      </c>
      <c r="G11" s="591" t="s">
        <v>264</v>
      </c>
      <c r="I11" s="591" t="s">
        <v>4</v>
      </c>
      <c r="Q11" s="466" t="s">
        <v>17</v>
      </c>
      <c r="S11" s="466" t="s">
        <v>104</v>
      </c>
      <c r="U11" s="466" t="s">
        <v>2</v>
      </c>
    </row>
    <row r="12" spans="1:23" x14ac:dyDescent="0.35">
      <c r="A12" s="763"/>
      <c r="B12" s="763"/>
      <c r="C12" s="763"/>
      <c r="G12" s="591" t="s">
        <v>18</v>
      </c>
      <c r="Q12" s="466" t="s">
        <v>18</v>
      </c>
      <c r="S12" s="466" t="s">
        <v>105</v>
      </c>
    </row>
    <row r="13" spans="1:23" ht="15" customHeight="1" x14ac:dyDescent="0.35">
      <c r="A13" s="594"/>
      <c r="B13" s="594"/>
      <c r="C13" s="594"/>
      <c r="I13" s="466" t="s">
        <v>50</v>
      </c>
      <c r="L13" s="466" t="s">
        <v>117</v>
      </c>
      <c r="N13" s="466" t="s">
        <v>8</v>
      </c>
      <c r="S13" s="466" t="s">
        <v>106</v>
      </c>
      <c r="U13" s="466" t="s">
        <v>4</v>
      </c>
    </row>
    <row r="14" spans="1:23" ht="27" customHeight="1" x14ac:dyDescent="0.35">
      <c r="A14" s="594"/>
      <c r="B14" s="594"/>
      <c r="C14" s="594"/>
      <c r="E14" s="591">
        <v>0</v>
      </c>
      <c r="I14" s="466" t="s">
        <v>51</v>
      </c>
      <c r="L14" s="466" t="s">
        <v>118</v>
      </c>
      <c r="N14" s="466" t="s">
        <v>79</v>
      </c>
      <c r="U14" s="466" t="s">
        <v>2</v>
      </c>
    </row>
    <row r="15" spans="1:23" ht="32.25" customHeight="1" x14ac:dyDescent="0.35">
      <c r="A15" s="594"/>
      <c r="B15" s="594"/>
      <c r="C15" s="594"/>
      <c r="E15" s="595" t="s">
        <v>41</v>
      </c>
      <c r="I15" s="466" t="s">
        <v>52</v>
      </c>
      <c r="N15" s="466" t="s">
        <v>130</v>
      </c>
      <c r="Q15" s="466" t="s">
        <v>4</v>
      </c>
    </row>
    <row r="16" spans="1:23" ht="18.75" customHeight="1" x14ac:dyDescent="0.35">
      <c r="A16" s="594"/>
      <c r="B16" s="594"/>
      <c r="C16" s="594"/>
      <c r="E16" s="595" t="s">
        <v>17</v>
      </c>
      <c r="I16" s="466" t="s">
        <v>53</v>
      </c>
      <c r="Q16" s="466" t="s">
        <v>89</v>
      </c>
      <c r="S16" s="466" t="s">
        <v>107</v>
      </c>
    </row>
    <row r="17" spans="5:21" x14ac:dyDescent="0.35">
      <c r="E17" s="595" t="s">
        <v>18</v>
      </c>
      <c r="L17" s="466" t="s">
        <v>0</v>
      </c>
      <c r="N17" s="466" t="s">
        <v>298</v>
      </c>
      <c r="Q17" s="466" t="s">
        <v>90</v>
      </c>
      <c r="S17" s="466" t="s">
        <v>128</v>
      </c>
      <c r="U17" s="466" t="s">
        <v>7</v>
      </c>
    </row>
    <row r="18" spans="5:21" x14ac:dyDescent="0.35">
      <c r="L18" s="466" t="s">
        <v>62</v>
      </c>
      <c r="N18" s="466" t="s">
        <v>2</v>
      </c>
      <c r="Q18" s="466" t="s">
        <v>91</v>
      </c>
      <c r="S18" s="466" t="s">
        <v>108</v>
      </c>
    </row>
    <row r="19" spans="5:21" x14ac:dyDescent="0.35">
      <c r="I19" s="591">
        <v>0</v>
      </c>
      <c r="L19" s="466" t="s">
        <v>26</v>
      </c>
      <c r="N19" s="466" t="s">
        <v>4</v>
      </c>
    </row>
    <row r="20" spans="5:21" x14ac:dyDescent="0.35">
      <c r="I20" s="591">
        <v>0.03</v>
      </c>
      <c r="L20" s="466" t="s">
        <v>2</v>
      </c>
    </row>
    <row r="21" spans="5:21" x14ac:dyDescent="0.35">
      <c r="I21" s="591">
        <v>0.06</v>
      </c>
      <c r="Q21" s="466" t="s">
        <v>2</v>
      </c>
      <c r="S21" s="466" t="s">
        <v>2</v>
      </c>
    </row>
    <row r="22" spans="5:21" ht="30.75" customHeight="1" x14ac:dyDescent="0.35">
      <c r="I22" s="466" t="s">
        <v>55</v>
      </c>
      <c r="Q22" s="466" t="s">
        <v>240</v>
      </c>
      <c r="S22" s="466" t="s">
        <v>4</v>
      </c>
    </row>
    <row r="23" spans="5:21" x14ac:dyDescent="0.35">
      <c r="N23" s="591">
        <v>0</v>
      </c>
      <c r="Q23" s="466" t="s">
        <v>4</v>
      </c>
    </row>
    <row r="24" spans="5:21" x14ac:dyDescent="0.35">
      <c r="N24" s="466" t="s">
        <v>293</v>
      </c>
    </row>
    <row r="25" spans="5:21" x14ac:dyDescent="0.35">
      <c r="I25" s="466" t="s">
        <v>2</v>
      </c>
      <c r="L25" s="591">
        <v>0</v>
      </c>
      <c r="N25" s="466" t="s">
        <v>263</v>
      </c>
    </row>
    <row r="26" spans="5:21" x14ac:dyDescent="0.35">
      <c r="I26" s="466" t="s">
        <v>56</v>
      </c>
      <c r="L26" s="591" t="s">
        <v>277</v>
      </c>
      <c r="N26" s="466" t="s">
        <v>294</v>
      </c>
    </row>
    <row r="27" spans="5:21" x14ac:dyDescent="0.35">
      <c r="L27" s="591" t="s">
        <v>48</v>
      </c>
      <c r="N27" s="466" t="s">
        <v>295</v>
      </c>
    </row>
    <row r="28" spans="5:21" x14ac:dyDescent="0.35">
      <c r="I28" s="466" t="s">
        <v>281</v>
      </c>
      <c r="L28" s="591" t="s">
        <v>278</v>
      </c>
    </row>
    <row r="29" spans="5:21" x14ac:dyDescent="0.35">
      <c r="I29" s="466" t="s">
        <v>16</v>
      </c>
      <c r="L29" s="591" t="s">
        <v>279</v>
      </c>
    </row>
    <row r="30" spans="5:21" x14ac:dyDescent="0.35">
      <c r="I30" s="466" t="s">
        <v>239</v>
      </c>
    </row>
    <row r="31" spans="5:21" x14ac:dyDescent="0.35">
      <c r="I31" s="466" t="s">
        <v>48</v>
      </c>
    </row>
    <row r="32" spans="5:21" x14ac:dyDescent="0.35">
      <c r="I32" s="466" t="s">
        <v>49</v>
      </c>
    </row>
    <row r="34" spans="9:9" x14ac:dyDescent="0.35">
      <c r="I34" s="596"/>
    </row>
    <row r="35" spans="9:9" x14ac:dyDescent="0.35">
      <c r="I35" s="596">
        <v>0</v>
      </c>
    </row>
    <row r="36" spans="9:9" x14ac:dyDescent="0.35">
      <c r="I36" s="597" t="s">
        <v>274</v>
      </c>
    </row>
    <row r="37" spans="9:9" x14ac:dyDescent="0.35">
      <c r="I37" s="596" t="s">
        <v>44</v>
      </c>
    </row>
    <row r="38" spans="9:9" x14ac:dyDescent="0.35">
      <c r="I38" s="596" t="s">
        <v>45</v>
      </c>
    </row>
    <row r="41" spans="9:9" x14ac:dyDescent="0.35">
      <c r="I41" s="596" t="s">
        <v>281</v>
      </c>
    </row>
    <row r="42" spans="9:9" x14ac:dyDescent="0.35">
      <c r="I42" s="596" t="s">
        <v>282</v>
      </c>
    </row>
    <row r="43" spans="9:9" x14ac:dyDescent="0.35">
      <c r="I43" s="596" t="s">
        <v>283</v>
      </c>
    </row>
    <row r="44" spans="9:9" x14ac:dyDescent="0.35">
      <c r="I44" s="596" t="s">
        <v>284</v>
      </c>
    </row>
  </sheetData>
  <mergeCells count="1">
    <mergeCell ref="A12:C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99"/>
  <sheetViews>
    <sheetView topLeftCell="A46" workbookViewId="0">
      <selection activeCell="M20" sqref="M20"/>
    </sheetView>
  </sheetViews>
  <sheetFormatPr baseColWidth="10" defaultRowHeight="14.5" x14ac:dyDescent="0.35"/>
  <cols>
    <col min="1" max="1" width="4" customWidth="1"/>
  </cols>
  <sheetData>
    <row r="1" spans="1:17" ht="18.5" x14ac:dyDescent="0.45">
      <c r="A1" s="764" t="s">
        <v>369</v>
      </c>
      <c r="B1" s="764"/>
      <c r="C1" s="764"/>
      <c r="D1" s="764"/>
      <c r="E1" s="764"/>
      <c r="F1" s="764"/>
      <c r="G1" s="764"/>
      <c r="H1" s="764"/>
      <c r="I1" s="764"/>
      <c r="J1" s="764"/>
      <c r="K1" s="764"/>
      <c r="L1" s="764"/>
      <c r="M1" s="764"/>
      <c r="N1" s="764"/>
      <c r="O1" s="764"/>
      <c r="P1" s="764"/>
      <c r="Q1" s="611"/>
    </row>
    <row r="2" spans="1:17" x14ac:dyDescent="0.35">
      <c r="A2" s="611"/>
      <c r="B2" s="611"/>
      <c r="C2" s="611"/>
      <c r="D2" s="611"/>
      <c r="E2" s="611"/>
      <c r="F2" s="611"/>
      <c r="G2" s="611"/>
      <c r="H2" s="611"/>
      <c r="I2" s="611"/>
      <c r="J2" s="611"/>
      <c r="K2" s="611"/>
      <c r="L2" s="611"/>
      <c r="M2" s="611"/>
      <c r="N2" s="611"/>
      <c r="O2" s="611"/>
      <c r="P2" s="611"/>
      <c r="Q2" s="611"/>
    </row>
    <row r="3" spans="1:17" ht="15.5" x14ac:dyDescent="0.35">
      <c r="A3" s="615"/>
      <c r="B3" s="631" t="s">
        <v>370</v>
      </c>
      <c r="C3" s="632"/>
      <c r="D3" s="632"/>
      <c r="E3" s="632"/>
      <c r="F3" s="632"/>
      <c r="G3" s="632"/>
      <c r="H3" s="615"/>
      <c r="I3" s="615"/>
      <c r="J3" s="615"/>
      <c r="K3" s="611"/>
      <c r="L3" s="611"/>
      <c r="M3" s="611"/>
      <c r="N3" s="611"/>
      <c r="O3" s="611"/>
      <c r="P3" s="611"/>
      <c r="Q3" s="611"/>
    </row>
    <row r="4" spans="1:17" ht="15.5" x14ac:dyDescent="0.35">
      <c r="A4" s="616"/>
      <c r="B4" s="615"/>
      <c r="C4" s="615"/>
      <c r="D4" s="615"/>
      <c r="E4" s="615"/>
      <c r="F4" s="615"/>
      <c r="G4" s="615"/>
      <c r="H4" s="615"/>
      <c r="I4" s="615"/>
      <c r="J4" s="615"/>
      <c r="K4" s="611"/>
      <c r="L4" s="611"/>
      <c r="M4" s="611"/>
      <c r="N4" s="611"/>
      <c r="O4" s="611"/>
      <c r="P4" s="611"/>
      <c r="Q4" s="611"/>
    </row>
    <row r="5" spans="1:17" x14ac:dyDescent="0.35">
      <c r="A5" s="615"/>
      <c r="B5" s="617" t="s">
        <v>381</v>
      </c>
      <c r="C5" s="615"/>
      <c r="D5" s="615"/>
      <c r="E5" s="615"/>
      <c r="F5" s="615"/>
      <c r="G5" s="615"/>
      <c r="H5" s="615"/>
      <c r="I5" s="615"/>
      <c r="J5" s="615"/>
      <c r="K5" s="611"/>
      <c r="L5" s="611"/>
      <c r="M5" s="611"/>
      <c r="N5" s="611"/>
      <c r="O5" s="611"/>
      <c r="P5" s="611"/>
      <c r="Q5" s="611"/>
    </row>
    <row r="6" spans="1:17" x14ac:dyDescent="0.35">
      <c r="A6" s="615"/>
      <c r="B6" s="618" t="s">
        <v>371</v>
      </c>
      <c r="C6" s="12"/>
      <c r="D6" s="12"/>
      <c r="E6" s="12"/>
      <c r="F6" s="12"/>
      <c r="G6" s="12"/>
      <c r="H6" s="615"/>
      <c r="I6" s="615"/>
      <c r="J6" s="615"/>
      <c r="K6" s="611"/>
      <c r="L6" s="611"/>
      <c r="M6" s="611"/>
      <c r="N6" s="611"/>
      <c r="O6" s="611"/>
      <c r="P6" s="611"/>
      <c r="Q6" s="611"/>
    </row>
    <row r="7" spans="1:17" x14ac:dyDescent="0.35">
      <c r="A7" s="615"/>
      <c r="B7" s="618"/>
      <c r="C7" s="12"/>
      <c r="D7" s="12"/>
      <c r="E7" s="12"/>
      <c r="F7" s="12"/>
      <c r="G7" s="12"/>
      <c r="H7" s="615"/>
      <c r="I7" s="615"/>
      <c r="J7" s="615"/>
      <c r="K7" s="611"/>
      <c r="L7" s="611"/>
      <c r="M7" s="611"/>
      <c r="N7" s="611"/>
      <c r="O7" s="611"/>
      <c r="P7" s="611"/>
      <c r="Q7" s="611"/>
    </row>
    <row r="8" spans="1:17" x14ac:dyDescent="0.35">
      <c r="A8" s="615"/>
      <c r="B8" s="619" t="s">
        <v>382</v>
      </c>
      <c r="C8" s="12"/>
      <c r="D8" s="12"/>
      <c r="E8" s="12"/>
      <c r="F8" s="12"/>
      <c r="G8" s="12"/>
      <c r="H8" s="615"/>
      <c r="I8" s="615"/>
      <c r="J8" s="615"/>
      <c r="K8" s="611"/>
      <c r="L8" s="611"/>
      <c r="M8" s="611"/>
      <c r="N8" s="611"/>
      <c r="O8" s="611"/>
      <c r="P8" s="611"/>
      <c r="Q8" s="611"/>
    </row>
    <row r="9" spans="1:17" x14ac:dyDescent="0.35">
      <c r="A9" s="615"/>
      <c r="B9" s="618" t="s">
        <v>372</v>
      </c>
      <c r="C9" s="12"/>
      <c r="D9" s="12"/>
      <c r="E9" s="12"/>
      <c r="F9" s="12"/>
      <c r="G9" s="12"/>
      <c r="H9" s="615"/>
      <c r="I9" s="615"/>
      <c r="J9" s="615"/>
      <c r="K9" s="611"/>
      <c r="L9" s="611"/>
      <c r="M9" s="611"/>
      <c r="N9" s="611"/>
      <c r="O9" s="611"/>
      <c r="P9" s="611"/>
      <c r="Q9" s="611"/>
    </row>
    <row r="10" spans="1:17" x14ac:dyDescent="0.35">
      <c r="A10" s="615"/>
      <c r="B10" s="618" t="s">
        <v>373</v>
      </c>
      <c r="C10" s="12"/>
      <c r="D10" s="12"/>
      <c r="E10" s="12"/>
      <c r="F10" s="12"/>
      <c r="G10" s="12"/>
      <c r="H10" s="615"/>
      <c r="I10" s="615"/>
      <c r="J10" s="615"/>
      <c r="K10" s="611"/>
      <c r="L10" s="611"/>
      <c r="M10" s="611"/>
      <c r="N10" s="611"/>
      <c r="O10" s="611"/>
      <c r="P10" s="611"/>
      <c r="Q10" s="611"/>
    </row>
    <row r="11" spans="1:17" x14ac:dyDescent="0.35">
      <c r="A11" s="615"/>
      <c r="B11" s="618" t="s">
        <v>374</v>
      </c>
      <c r="C11" s="12"/>
      <c r="D11" s="12"/>
      <c r="E11" s="12"/>
      <c r="F11" s="12"/>
      <c r="G11" s="12"/>
      <c r="H11" s="615"/>
      <c r="I11" s="615"/>
      <c r="J11" s="615"/>
      <c r="K11" s="611"/>
      <c r="L11" s="611"/>
      <c r="M11" s="611"/>
      <c r="N11" s="611"/>
      <c r="O11" s="611"/>
      <c r="P11" s="611"/>
      <c r="Q11" s="611"/>
    </row>
    <row r="12" spans="1:17" x14ac:dyDescent="0.35">
      <c r="A12" s="615"/>
      <c r="B12" s="618" t="s">
        <v>375</v>
      </c>
      <c r="C12" s="12"/>
      <c r="D12" s="12"/>
      <c r="E12" s="12"/>
      <c r="F12" s="12"/>
      <c r="G12" s="12"/>
      <c r="H12" s="615"/>
      <c r="I12" s="615"/>
      <c r="J12" s="615"/>
      <c r="K12" s="611"/>
      <c r="L12" s="611"/>
      <c r="M12" s="611"/>
      <c r="N12" s="611"/>
      <c r="O12" s="611"/>
      <c r="P12" s="611"/>
      <c r="Q12" s="611"/>
    </row>
    <row r="13" spans="1:17" x14ac:dyDescent="0.35">
      <c r="A13" s="615"/>
      <c r="B13" s="615"/>
      <c r="C13" s="615"/>
      <c r="D13" s="615"/>
      <c r="E13" s="615"/>
      <c r="F13" s="615"/>
      <c r="G13" s="615"/>
      <c r="H13" s="615"/>
      <c r="I13" s="615"/>
      <c r="J13" s="615"/>
      <c r="K13" s="611"/>
      <c r="L13" s="611"/>
      <c r="M13" s="611"/>
      <c r="N13" s="611"/>
      <c r="O13" s="611"/>
      <c r="P13" s="611"/>
      <c r="Q13" s="611"/>
    </row>
    <row r="14" spans="1:17" ht="15.5" x14ac:dyDescent="0.35">
      <c r="A14" s="615"/>
      <c r="B14" s="631" t="s">
        <v>440</v>
      </c>
      <c r="C14" s="632"/>
      <c r="D14" s="632"/>
      <c r="E14" s="632"/>
      <c r="F14" s="632"/>
      <c r="G14" s="632"/>
      <c r="H14" s="632"/>
      <c r="I14" s="615"/>
      <c r="J14" s="615"/>
      <c r="K14" s="611"/>
      <c r="L14" s="611"/>
      <c r="M14" s="611"/>
      <c r="N14" s="611"/>
      <c r="O14" s="611"/>
      <c r="P14" s="611"/>
      <c r="Q14" s="611"/>
    </row>
    <row r="15" spans="1:17" ht="15.5" x14ac:dyDescent="0.35">
      <c r="A15" s="616"/>
      <c r="B15" s="615"/>
      <c r="C15" s="615"/>
      <c r="D15" s="615"/>
      <c r="E15" s="615"/>
      <c r="F15" s="615"/>
      <c r="G15" s="615"/>
      <c r="H15" s="615"/>
      <c r="I15" s="615"/>
      <c r="J15" s="615"/>
      <c r="K15" s="611"/>
      <c r="L15" s="611"/>
      <c r="M15" s="611"/>
      <c r="N15" s="611"/>
      <c r="O15" s="611"/>
      <c r="P15" s="611"/>
      <c r="Q15" s="611"/>
    </row>
    <row r="16" spans="1:17" x14ac:dyDescent="0.35">
      <c r="A16" s="621" t="s">
        <v>385</v>
      </c>
      <c r="B16" s="617" t="s">
        <v>381</v>
      </c>
      <c r="C16" s="615"/>
      <c r="D16" s="615"/>
      <c r="E16" s="615"/>
      <c r="F16" s="615"/>
      <c r="G16" s="615"/>
      <c r="H16" s="615"/>
      <c r="I16" s="615"/>
      <c r="J16" s="615"/>
      <c r="K16" s="611"/>
      <c r="L16" s="611"/>
      <c r="M16" s="611"/>
      <c r="N16" s="611"/>
      <c r="O16" s="611"/>
      <c r="P16" s="611"/>
      <c r="Q16" s="611"/>
    </row>
    <row r="17" spans="1:17" x14ac:dyDescent="0.35">
      <c r="A17" s="615"/>
      <c r="B17" s="620" t="s">
        <v>376</v>
      </c>
      <c r="C17" s="615"/>
      <c r="D17" s="615"/>
      <c r="E17" s="615"/>
      <c r="F17" s="615"/>
      <c r="G17" s="615"/>
      <c r="H17" s="615"/>
      <c r="I17" s="615"/>
      <c r="J17" s="615"/>
      <c r="K17" s="611"/>
      <c r="L17" s="611"/>
      <c r="M17" s="611"/>
      <c r="N17" s="611"/>
      <c r="O17" s="611"/>
      <c r="P17" s="611"/>
      <c r="Q17" s="611"/>
    </row>
    <row r="18" spans="1:17" x14ac:dyDescent="0.35">
      <c r="A18" s="615"/>
      <c r="B18" s="620" t="s">
        <v>377</v>
      </c>
      <c r="C18" s="615"/>
      <c r="D18" s="615"/>
      <c r="E18" s="615"/>
      <c r="F18" s="615"/>
      <c r="G18" s="615"/>
      <c r="H18" s="615"/>
      <c r="I18" s="615"/>
      <c r="J18" s="615"/>
      <c r="K18" s="611"/>
      <c r="L18" s="611"/>
      <c r="M18" s="611"/>
      <c r="N18" s="611"/>
      <c r="O18" s="611"/>
      <c r="P18" s="611"/>
      <c r="Q18" s="611"/>
    </row>
    <row r="19" spans="1:17" x14ac:dyDescent="0.35">
      <c r="A19" s="615"/>
      <c r="B19" s="620" t="s">
        <v>378</v>
      </c>
      <c r="C19" s="615"/>
      <c r="D19" s="615"/>
      <c r="E19" s="615"/>
      <c r="F19" s="615"/>
      <c r="G19" s="615"/>
      <c r="H19" s="615"/>
      <c r="I19" s="615"/>
      <c r="J19" s="615"/>
      <c r="K19" s="611"/>
      <c r="L19" s="611"/>
      <c r="M19" s="611"/>
      <c r="N19" s="611"/>
      <c r="O19" s="611"/>
      <c r="P19" s="611"/>
      <c r="Q19" s="611"/>
    </row>
    <row r="20" spans="1:17" x14ac:dyDescent="0.35">
      <c r="A20" s="615"/>
      <c r="B20" s="620"/>
      <c r="C20" s="615"/>
      <c r="D20" s="615"/>
      <c r="E20" s="615"/>
      <c r="F20" s="615"/>
      <c r="G20" s="615"/>
      <c r="H20" s="615"/>
      <c r="I20" s="615"/>
      <c r="J20" s="615"/>
      <c r="K20" s="611"/>
      <c r="L20" s="611"/>
      <c r="M20" s="611"/>
      <c r="N20" s="611"/>
      <c r="O20" s="611"/>
      <c r="P20" s="611"/>
      <c r="Q20" s="611"/>
    </row>
    <row r="21" spans="1:17" x14ac:dyDescent="0.35">
      <c r="A21" s="621" t="s">
        <v>386</v>
      </c>
      <c r="B21" s="613" t="s">
        <v>381</v>
      </c>
      <c r="C21" s="611"/>
      <c r="D21" s="611"/>
      <c r="E21" s="611"/>
      <c r="F21" s="615"/>
      <c r="G21" s="615"/>
      <c r="H21" s="615"/>
      <c r="I21" s="615"/>
      <c r="J21" s="615"/>
      <c r="K21" s="611"/>
      <c r="L21" s="611"/>
      <c r="M21" s="611"/>
      <c r="N21" s="611"/>
      <c r="O21" s="611"/>
      <c r="P21" s="611"/>
      <c r="Q21" s="611"/>
    </row>
    <row r="22" spans="1:17" x14ac:dyDescent="0.35">
      <c r="A22" s="615"/>
      <c r="B22" s="614" t="s">
        <v>379</v>
      </c>
      <c r="C22" s="611"/>
      <c r="D22" s="611"/>
      <c r="E22" s="611"/>
      <c r="F22" s="615"/>
      <c r="G22" s="615"/>
      <c r="H22" s="615"/>
      <c r="I22" s="615"/>
      <c r="J22" s="615"/>
      <c r="K22" s="611"/>
      <c r="L22" s="611"/>
      <c r="M22" s="611"/>
      <c r="N22" s="611"/>
      <c r="O22" s="611"/>
      <c r="P22" s="611"/>
      <c r="Q22" s="611"/>
    </row>
    <row r="23" spans="1:17" x14ac:dyDescent="0.35">
      <c r="A23" s="615"/>
      <c r="B23" s="620" t="s">
        <v>383</v>
      </c>
      <c r="C23" s="615"/>
      <c r="D23" s="615"/>
      <c r="E23" s="615"/>
      <c r="F23" s="615"/>
      <c r="G23" s="615"/>
      <c r="H23" s="615"/>
      <c r="I23" s="615"/>
      <c r="J23" s="615"/>
      <c r="K23" s="611"/>
      <c r="L23" s="611"/>
      <c r="M23" s="611"/>
      <c r="N23" s="611"/>
      <c r="O23" s="611"/>
      <c r="P23" s="611"/>
      <c r="Q23" s="611"/>
    </row>
    <row r="24" spans="1:17" x14ac:dyDescent="0.35">
      <c r="A24" s="615"/>
      <c r="B24" s="620" t="s">
        <v>384</v>
      </c>
      <c r="C24" s="615"/>
      <c r="D24" s="615"/>
      <c r="E24" s="615"/>
      <c r="F24" s="615"/>
      <c r="G24" s="615"/>
      <c r="H24" s="615"/>
      <c r="I24" s="615"/>
      <c r="J24" s="615"/>
      <c r="K24" s="611"/>
      <c r="L24" s="611"/>
      <c r="M24" s="611"/>
      <c r="N24" s="611"/>
      <c r="O24" s="611"/>
      <c r="P24" s="611"/>
      <c r="Q24" s="611"/>
    </row>
    <row r="25" spans="1:17" x14ac:dyDescent="0.35">
      <c r="A25" s="615"/>
      <c r="B25" s="620"/>
      <c r="C25" s="615"/>
      <c r="D25" s="615"/>
      <c r="E25" s="615"/>
      <c r="F25" s="615"/>
      <c r="G25" s="615"/>
      <c r="H25" s="615"/>
      <c r="I25" s="615"/>
      <c r="J25" s="615"/>
      <c r="K25" s="611"/>
      <c r="L25" s="611"/>
      <c r="M25" s="611"/>
      <c r="N25" s="611"/>
      <c r="O25" s="611"/>
      <c r="P25" s="611"/>
      <c r="Q25" s="611"/>
    </row>
    <row r="26" spans="1:17" x14ac:dyDescent="0.35">
      <c r="A26" s="615"/>
      <c r="B26" s="619" t="s">
        <v>382</v>
      </c>
      <c r="C26" s="615"/>
      <c r="D26" s="615"/>
      <c r="E26" s="615"/>
      <c r="F26" s="615"/>
      <c r="G26" s="615"/>
      <c r="H26" s="615"/>
      <c r="I26" s="615"/>
      <c r="J26" s="615"/>
      <c r="K26" s="611"/>
      <c r="L26" s="611"/>
      <c r="M26" s="611"/>
      <c r="N26" s="611"/>
      <c r="O26" s="611"/>
      <c r="P26" s="611"/>
      <c r="Q26" s="611"/>
    </row>
    <row r="27" spans="1:17" x14ac:dyDescent="0.35">
      <c r="A27" s="615"/>
      <c r="B27" s="620" t="s">
        <v>380</v>
      </c>
      <c r="C27" s="615"/>
      <c r="D27" s="615"/>
      <c r="E27" s="615"/>
      <c r="F27" s="615"/>
      <c r="G27" s="615"/>
      <c r="H27" s="615"/>
      <c r="I27" s="615"/>
      <c r="J27" s="615"/>
      <c r="K27" s="611"/>
      <c r="L27" s="611"/>
      <c r="M27" s="611"/>
      <c r="N27" s="611"/>
      <c r="O27" s="611"/>
      <c r="P27" s="611"/>
      <c r="Q27" s="611"/>
    </row>
    <row r="28" spans="1:17" x14ac:dyDescent="0.35">
      <c r="B28" s="615"/>
      <c r="C28" s="615"/>
      <c r="D28" s="615"/>
      <c r="E28" s="615"/>
      <c r="F28" s="615"/>
      <c r="G28" s="615"/>
      <c r="H28" s="615"/>
      <c r="I28" s="615"/>
      <c r="J28" s="615"/>
      <c r="K28" s="611"/>
      <c r="L28" s="611"/>
      <c r="M28" s="611"/>
      <c r="N28" s="611"/>
      <c r="O28" s="611"/>
      <c r="P28" s="611"/>
      <c r="Q28" s="611"/>
    </row>
    <row r="29" spans="1:17" x14ac:dyDescent="0.35">
      <c r="A29" s="621" t="s">
        <v>387</v>
      </c>
      <c r="B29" s="613" t="s">
        <v>381</v>
      </c>
      <c r="C29" s="615"/>
      <c r="D29" s="615"/>
      <c r="E29" s="615"/>
      <c r="F29" s="615"/>
      <c r="G29" s="615"/>
      <c r="H29" s="615"/>
      <c r="I29" s="615"/>
      <c r="J29" s="615"/>
      <c r="K29" s="611"/>
      <c r="L29" s="611"/>
      <c r="M29" s="611"/>
      <c r="N29" s="611"/>
      <c r="O29" s="611"/>
      <c r="P29" s="611"/>
      <c r="Q29" s="611"/>
    </row>
    <row r="30" spans="1:17" x14ac:dyDescent="0.35">
      <c r="A30" s="615"/>
      <c r="B30" s="620" t="s">
        <v>388</v>
      </c>
      <c r="C30" s="615"/>
      <c r="D30" s="615"/>
      <c r="E30" s="615"/>
      <c r="F30" s="615"/>
      <c r="G30" s="615"/>
      <c r="H30" s="615"/>
      <c r="I30" s="615"/>
      <c r="J30" s="615"/>
      <c r="K30" s="611"/>
      <c r="L30" s="611"/>
      <c r="M30" s="611"/>
      <c r="N30" s="611"/>
      <c r="O30" s="611"/>
      <c r="P30" s="611"/>
      <c r="Q30" s="611"/>
    </row>
    <row r="31" spans="1:17" x14ac:dyDescent="0.35">
      <c r="A31" s="611"/>
      <c r="B31" s="620" t="s">
        <v>389</v>
      </c>
      <c r="C31" s="620"/>
      <c r="D31" s="611"/>
      <c r="E31" s="611"/>
      <c r="F31" s="611"/>
      <c r="G31" s="611"/>
      <c r="H31" s="611"/>
      <c r="I31" s="611"/>
      <c r="J31" s="611"/>
      <c r="K31" s="611"/>
      <c r="L31" s="611"/>
      <c r="M31" s="611"/>
      <c r="N31" s="611"/>
      <c r="O31" s="611"/>
      <c r="P31" s="611"/>
      <c r="Q31" s="611"/>
    </row>
    <row r="32" spans="1:17" x14ac:dyDescent="0.35">
      <c r="A32" s="611"/>
      <c r="B32" s="620" t="s">
        <v>390</v>
      </c>
      <c r="C32" s="620"/>
      <c r="D32" s="611"/>
      <c r="E32" s="611"/>
      <c r="F32" s="611"/>
      <c r="G32" s="611"/>
      <c r="H32" s="611"/>
      <c r="I32" s="611"/>
      <c r="J32" s="611"/>
      <c r="K32" s="611"/>
      <c r="L32" s="611"/>
      <c r="M32" s="611"/>
      <c r="N32" s="611"/>
      <c r="O32" s="611"/>
      <c r="P32" s="611"/>
      <c r="Q32" s="611"/>
    </row>
    <row r="33" spans="1:17" x14ac:dyDescent="0.35">
      <c r="A33" s="611"/>
      <c r="B33" s="620" t="s">
        <v>391</v>
      </c>
      <c r="C33" s="611"/>
      <c r="D33" s="611"/>
      <c r="E33" s="611"/>
      <c r="F33" s="611"/>
      <c r="G33" s="611"/>
      <c r="H33" s="611"/>
      <c r="I33" s="611"/>
      <c r="J33" s="611"/>
      <c r="K33" s="611"/>
      <c r="L33" s="611"/>
      <c r="M33" s="611"/>
      <c r="N33" s="611"/>
      <c r="O33" s="611"/>
      <c r="P33" s="611"/>
      <c r="Q33" s="611"/>
    </row>
    <row r="34" spans="1:17" x14ac:dyDescent="0.35">
      <c r="A34" s="611"/>
      <c r="B34" s="620" t="s">
        <v>392</v>
      </c>
      <c r="C34" s="611"/>
      <c r="D34" s="611"/>
      <c r="E34" s="611"/>
      <c r="F34" s="611"/>
      <c r="G34" s="611"/>
      <c r="H34" s="611"/>
      <c r="I34" s="611"/>
      <c r="J34" s="611"/>
      <c r="K34" s="611"/>
      <c r="L34" s="611"/>
      <c r="M34" s="611"/>
      <c r="N34" s="611"/>
      <c r="O34" s="611"/>
      <c r="P34" s="611"/>
      <c r="Q34" s="611"/>
    </row>
    <row r="35" spans="1:17" x14ac:dyDescent="0.35">
      <c r="A35" s="611"/>
      <c r="B35" s="620" t="s">
        <v>393</v>
      </c>
      <c r="C35" s="611"/>
      <c r="D35" s="611"/>
      <c r="E35" s="611"/>
      <c r="F35" s="611"/>
      <c r="G35" s="611"/>
      <c r="H35" s="611"/>
      <c r="I35" s="611"/>
      <c r="J35" s="611"/>
      <c r="K35" s="611"/>
      <c r="L35" s="611"/>
      <c r="M35" s="611"/>
      <c r="N35" s="611"/>
      <c r="O35" s="611"/>
      <c r="P35" s="611"/>
      <c r="Q35" s="611"/>
    </row>
    <row r="36" spans="1:17" x14ac:dyDescent="0.35">
      <c r="A36" s="611"/>
      <c r="B36" s="611"/>
      <c r="C36" s="611"/>
      <c r="D36" s="611"/>
      <c r="E36" s="611"/>
      <c r="F36" s="611"/>
      <c r="G36" s="611"/>
      <c r="H36" s="611"/>
      <c r="I36" s="611"/>
      <c r="J36" s="611"/>
      <c r="K36" s="611"/>
      <c r="L36" s="611"/>
      <c r="M36" s="611"/>
      <c r="N36" s="611"/>
      <c r="O36" s="611"/>
      <c r="P36" s="611"/>
      <c r="Q36" s="611"/>
    </row>
    <row r="37" spans="1:17" ht="15.5" x14ac:dyDescent="0.35">
      <c r="A37" s="611"/>
      <c r="B37" s="630" t="s">
        <v>394</v>
      </c>
      <c r="C37" s="629"/>
      <c r="D37" s="629"/>
      <c r="E37" s="629"/>
      <c r="F37" s="629"/>
      <c r="G37" s="629"/>
      <c r="H37" s="629"/>
      <c r="I37" s="611"/>
      <c r="J37" s="611"/>
      <c r="K37" s="611"/>
      <c r="L37" s="611"/>
      <c r="M37" s="611"/>
      <c r="N37" s="611"/>
      <c r="O37" s="611"/>
      <c r="P37" s="611"/>
      <c r="Q37" s="611"/>
    </row>
    <row r="38" spans="1:17" x14ac:dyDescent="0.35">
      <c r="A38" s="611"/>
      <c r="B38" s="611"/>
      <c r="C38" s="611"/>
      <c r="D38" s="611"/>
      <c r="E38" s="611"/>
      <c r="F38" s="611"/>
      <c r="G38" s="611"/>
      <c r="H38" s="611"/>
      <c r="I38" s="611"/>
      <c r="J38" s="611"/>
      <c r="K38" s="611"/>
      <c r="L38" s="611"/>
      <c r="M38" s="611"/>
      <c r="N38" s="611"/>
      <c r="O38" s="611"/>
      <c r="P38" s="611"/>
      <c r="Q38" s="611"/>
    </row>
    <row r="39" spans="1:17" x14ac:dyDescent="0.35">
      <c r="A39" s="622" t="s">
        <v>396</v>
      </c>
      <c r="B39" s="613" t="s">
        <v>381</v>
      </c>
      <c r="C39" s="611"/>
      <c r="D39" s="611"/>
      <c r="E39" s="611"/>
      <c r="F39" s="611"/>
      <c r="G39" s="611"/>
      <c r="H39" s="611"/>
      <c r="I39" s="611"/>
      <c r="J39" s="611"/>
      <c r="K39" s="611"/>
      <c r="L39" s="611"/>
      <c r="M39" s="611"/>
      <c r="N39" s="611"/>
      <c r="O39" s="611"/>
      <c r="P39" s="611"/>
      <c r="Q39" s="611"/>
    </row>
    <row r="40" spans="1:17" x14ac:dyDescent="0.35">
      <c r="A40" s="623"/>
      <c r="B40" s="620" t="s">
        <v>397</v>
      </c>
      <c r="C40" s="611"/>
      <c r="D40" s="611"/>
      <c r="E40" s="611"/>
      <c r="F40" s="611"/>
      <c r="G40" s="611"/>
      <c r="H40" s="611"/>
      <c r="I40" s="611"/>
      <c r="J40" s="611"/>
      <c r="K40" s="611"/>
      <c r="L40" s="611"/>
      <c r="M40" s="611"/>
      <c r="N40" s="611"/>
      <c r="O40" s="611"/>
      <c r="P40" s="611"/>
      <c r="Q40" s="611"/>
    </row>
    <row r="41" spans="1:17" x14ac:dyDescent="0.35">
      <c r="A41" s="611"/>
      <c r="B41" s="611"/>
      <c r="C41" s="611"/>
      <c r="D41" s="611"/>
      <c r="E41" s="611"/>
      <c r="F41" s="611"/>
      <c r="G41" s="611"/>
      <c r="H41" s="611"/>
      <c r="I41" s="611"/>
      <c r="J41" s="611"/>
      <c r="K41" s="611"/>
      <c r="L41" s="611"/>
      <c r="M41" s="611"/>
      <c r="N41" s="611"/>
      <c r="O41" s="611"/>
      <c r="P41" s="611"/>
      <c r="Q41" s="611"/>
    </row>
    <row r="42" spans="1:17" x14ac:dyDescent="0.35">
      <c r="A42" s="611"/>
      <c r="B42" s="619" t="s">
        <v>382</v>
      </c>
      <c r="C42" s="611"/>
      <c r="D42" s="611"/>
      <c r="E42" s="611"/>
      <c r="F42" s="611"/>
      <c r="G42" s="611"/>
      <c r="H42" s="611"/>
      <c r="I42" s="611"/>
      <c r="J42" s="611"/>
      <c r="K42" s="611"/>
      <c r="L42" s="611"/>
      <c r="M42" s="611"/>
      <c r="N42" s="611"/>
      <c r="O42" s="611"/>
      <c r="P42" s="611"/>
      <c r="Q42" s="611"/>
    </row>
    <row r="43" spans="1:17" x14ac:dyDescent="0.35">
      <c r="A43" s="611"/>
      <c r="B43" s="620" t="s">
        <v>395</v>
      </c>
      <c r="C43" s="615"/>
      <c r="D43" s="611"/>
      <c r="E43" s="611"/>
      <c r="F43" s="611"/>
      <c r="G43" s="611"/>
      <c r="H43" s="611"/>
      <c r="I43" s="611"/>
      <c r="J43" s="611"/>
      <c r="K43" s="611"/>
      <c r="L43" s="611"/>
      <c r="M43" s="611"/>
      <c r="N43" s="611"/>
      <c r="O43" s="611"/>
      <c r="P43" s="611"/>
      <c r="Q43" s="611"/>
    </row>
    <row r="44" spans="1:17" x14ac:dyDescent="0.35">
      <c r="A44" s="611"/>
      <c r="B44" s="620" t="s">
        <v>398</v>
      </c>
      <c r="C44" s="615"/>
      <c r="D44" s="611"/>
      <c r="E44" s="611"/>
      <c r="F44" s="611"/>
      <c r="G44" s="611"/>
      <c r="H44" s="611"/>
      <c r="I44" s="611"/>
      <c r="J44" s="611"/>
      <c r="K44" s="611"/>
      <c r="L44" s="611"/>
      <c r="M44" s="611"/>
      <c r="N44" s="611"/>
      <c r="O44" s="611"/>
      <c r="P44" s="611"/>
      <c r="Q44" s="611"/>
    </row>
    <row r="45" spans="1:17" x14ac:dyDescent="0.35">
      <c r="A45" s="611"/>
      <c r="B45" s="611"/>
      <c r="C45" s="611"/>
      <c r="D45" s="611"/>
      <c r="E45" s="611"/>
      <c r="F45" s="611"/>
      <c r="G45" s="611"/>
      <c r="H45" s="611"/>
      <c r="I45" s="611"/>
      <c r="J45" s="611"/>
      <c r="K45" s="611"/>
      <c r="L45" s="611"/>
      <c r="M45" s="611"/>
      <c r="N45" s="611"/>
      <c r="O45" s="611"/>
      <c r="P45" s="611"/>
      <c r="Q45" s="611"/>
    </row>
    <row r="46" spans="1:17" x14ac:dyDescent="0.35">
      <c r="A46" s="622" t="s">
        <v>400</v>
      </c>
      <c r="B46" s="613" t="s">
        <v>381</v>
      </c>
      <c r="C46" s="611"/>
      <c r="D46" s="611"/>
      <c r="E46" s="611"/>
      <c r="F46" s="611"/>
      <c r="G46" s="611"/>
      <c r="H46" s="611"/>
      <c r="I46" s="611"/>
      <c r="J46" s="611"/>
      <c r="K46" s="611"/>
      <c r="L46" s="611"/>
      <c r="M46" s="611"/>
      <c r="N46" s="611"/>
      <c r="O46" s="611"/>
      <c r="P46" s="611"/>
      <c r="Q46" s="611"/>
    </row>
    <row r="47" spans="1:17" x14ac:dyDescent="0.35">
      <c r="A47" s="615"/>
      <c r="B47" s="620" t="s">
        <v>399</v>
      </c>
      <c r="C47" s="611"/>
      <c r="D47" s="611"/>
      <c r="E47" s="611"/>
      <c r="F47" s="611"/>
      <c r="G47" s="611"/>
      <c r="H47" s="611"/>
      <c r="I47" s="611"/>
      <c r="J47" s="611"/>
      <c r="K47" s="611"/>
      <c r="L47" s="611"/>
      <c r="M47" s="611"/>
      <c r="N47" s="611"/>
      <c r="O47" s="611"/>
      <c r="P47" s="611"/>
      <c r="Q47" s="611"/>
    </row>
    <row r="48" spans="1:17" x14ac:dyDescent="0.35">
      <c r="A48" s="611"/>
      <c r="B48" s="611"/>
      <c r="C48" s="611"/>
      <c r="D48" s="611"/>
      <c r="E48" s="611"/>
      <c r="F48" s="611"/>
      <c r="G48" s="611"/>
      <c r="H48" s="611"/>
      <c r="I48" s="611"/>
      <c r="J48" s="611"/>
      <c r="K48" s="611"/>
      <c r="L48" s="611"/>
      <c r="M48" s="611"/>
      <c r="N48" s="611"/>
      <c r="O48" s="611"/>
      <c r="P48" s="611"/>
      <c r="Q48" s="611"/>
    </row>
    <row r="49" spans="1:17" ht="15.5" x14ac:dyDescent="0.35">
      <c r="A49" s="611"/>
      <c r="B49" s="630" t="s">
        <v>401</v>
      </c>
      <c r="C49" s="629"/>
      <c r="D49" s="629"/>
      <c r="E49" s="629"/>
      <c r="F49" s="629"/>
      <c r="G49" s="629"/>
      <c r="H49" s="611"/>
      <c r="I49" s="611"/>
      <c r="J49" s="611"/>
      <c r="K49" s="611"/>
      <c r="L49" s="611"/>
      <c r="M49" s="611"/>
      <c r="N49" s="611"/>
      <c r="O49" s="611"/>
      <c r="P49" s="611"/>
      <c r="Q49" s="611"/>
    </row>
    <row r="50" spans="1:17" x14ac:dyDescent="0.35">
      <c r="A50" s="611"/>
      <c r="B50" s="611"/>
      <c r="C50" s="611"/>
      <c r="D50" s="611"/>
      <c r="E50" s="611"/>
      <c r="F50" s="611"/>
      <c r="G50" s="611"/>
      <c r="H50" s="611"/>
      <c r="I50" s="611"/>
      <c r="J50" s="611"/>
      <c r="K50" s="611"/>
      <c r="L50" s="611"/>
      <c r="M50" s="611"/>
      <c r="N50" s="611"/>
      <c r="O50" s="611"/>
      <c r="P50" s="611"/>
      <c r="Q50" s="611"/>
    </row>
    <row r="51" spans="1:17" x14ac:dyDescent="0.35">
      <c r="A51" s="624" t="s">
        <v>403</v>
      </c>
      <c r="B51" s="613" t="s">
        <v>381</v>
      </c>
      <c r="C51" s="611"/>
      <c r="D51" s="611"/>
      <c r="E51" s="611"/>
      <c r="F51" s="611"/>
      <c r="G51" s="611"/>
      <c r="H51" s="611"/>
      <c r="I51" s="611"/>
      <c r="J51" s="611"/>
      <c r="K51" s="611"/>
      <c r="L51" s="611"/>
      <c r="M51" s="611"/>
      <c r="N51" s="611"/>
      <c r="O51" s="611"/>
      <c r="P51" s="611"/>
      <c r="Q51" s="611"/>
    </row>
    <row r="52" spans="1:17" x14ac:dyDescent="0.35">
      <c r="A52" s="611"/>
      <c r="B52" s="614" t="s">
        <v>402</v>
      </c>
      <c r="C52" s="611"/>
      <c r="D52" s="611"/>
      <c r="E52" s="611"/>
      <c r="F52" s="611"/>
      <c r="G52" s="611"/>
      <c r="H52" s="611"/>
      <c r="I52" s="611"/>
      <c r="J52" s="611"/>
      <c r="K52" s="611"/>
      <c r="L52" s="611"/>
      <c r="M52" s="611"/>
      <c r="N52" s="611"/>
      <c r="O52" s="611"/>
      <c r="P52" s="611"/>
      <c r="Q52" s="611"/>
    </row>
    <row r="53" spans="1:17" x14ac:dyDescent="0.35">
      <c r="A53" s="611"/>
      <c r="B53" s="9" t="s">
        <v>405</v>
      </c>
      <c r="C53" s="611"/>
      <c r="D53" s="611"/>
      <c r="E53" s="611"/>
      <c r="F53" s="611"/>
      <c r="G53" s="611"/>
      <c r="H53" s="611"/>
      <c r="I53" s="611"/>
      <c r="J53" s="611"/>
      <c r="K53" s="611"/>
      <c r="L53" s="611"/>
      <c r="M53" s="611"/>
      <c r="N53" s="611"/>
      <c r="O53" s="611"/>
      <c r="P53" s="611"/>
      <c r="Q53" s="611"/>
    </row>
    <row r="54" spans="1:17" x14ac:dyDescent="0.35">
      <c r="A54" s="611"/>
      <c r="B54" s="625"/>
      <c r="C54" s="611"/>
      <c r="D54" s="611"/>
      <c r="E54" s="611"/>
      <c r="F54" s="611"/>
      <c r="G54" s="611"/>
      <c r="H54" s="611"/>
      <c r="I54" s="611"/>
      <c r="J54" s="611"/>
      <c r="K54" s="611"/>
      <c r="L54" s="611"/>
      <c r="M54" s="611"/>
      <c r="N54" s="611"/>
      <c r="O54" s="611"/>
      <c r="P54" s="611"/>
      <c r="Q54" s="611"/>
    </row>
    <row r="55" spans="1:17" x14ac:dyDescent="0.35">
      <c r="A55" s="611"/>
      <c r="B55" s="619" t="s">
        <v>382</v>
      </c>
      <c r="C55" s="611"/>
      <c r="D55" s="611"/>
      <c r="E55" s="611"/>
      <c r="F55" s="611"/>
      <c r="G55" s="611"/>
      <c r="H55" s="611"/>
      <c r="I55" s="611"/>
      <c r="J55" s="611"/>
      <c r="K55" s="611"/>
      <c r="L55" s="611"/>
      <c r="M55" s="611"/>
      <c r="N55" s="611"/>
      <c r="O55" s="611"/>
      <c r="P55" s="611"/>
      <c r="Q55" s="611"/>
    </row>
    <row r="56" spans="1:17" x14ac:dyDescent="0.35">
      <c r="A56" s="611"/>
      <c r="B56" s="614" t="s">
        <v>404</v>
      </c>
      <c r="C56" s="611"/>
      <c r="D56" s="611"/>
      <c r="E56" s="611"/>
      <c r="F56" s="611"/>
      <c r="G56" s="611"/>
      <c r="H56" s="611"/>
      <c r="I56" s="611"/>
      <c r="J56" s="611"/>
      <c r="K56" s="611"/>
      <c r="L56" s="611"/>
      <c r="M56" s="611"/>
      <c r="N56" s="611"/>
      <c r="O56" s="611"/>
      <c r="P56" s="611"/>
      <c r="Q56" s="611"/>
    </row>
    <row r="57" spans="1:17" x14ac:dyDescent="0.35">
      <c r="A57" s="611"/>
      <c r="B57" s="614" t="s">
        <v>406</v>
      </c>
      <c r="C57" s="611"/>
      <c r="D57" s="611"/>
      <c r="E57" s="611"/>
      <c r="F57" s="611"/>
      <c r="G57" s="611"/>
      <c r="H57" s="611"/>
      <c r="I57" s="611"/>
      <c r="J57" s="611"/>
      <c r="K57" s="611"/>
      <c r="L57" s="611"/>
      <c r="M57" s="611"/>
      <c r="N57" s="611"/>
      <c r="O57" s="611"/>
      <c r="P57" s="611"/>
      <c r="Q57" s="611"/>
    </row>
    <row r="58" spans="1:17" x14ac:dyDescent="0.35">
      <c r="A58" s="611"/>
      <c r="B58" s="611"/>
      <c r="C58" s="611"/>
      <c r="D58" s="611"/>
      <c r="E58" s="611"/>
      <c r="F58" s="611"/>
      <c r="G58" s="611"/>
      <c r="H58" s="611"/>
      <c r="I58" s="611"/>
      <c r="J58" s="611"/>
      <c r="K58" s="611"/>
      <c r="L58" s="611"/>
      <c r="M58" s="611"/>
      <c r="N58" s="611"/>
      <c r="O58" s="611"/>
      <c r="P58" s="611"/>
      <c r="Q58" s="611"/>
    </row>
    <row r="59" spans="1:17" x14ac:dyDescent="0.35">
      <c r="A59" s="624" t="s">
        <v>407</v>
      </c>
      <c r="B59" s="613" t="s">
        <v>381</v>
      </c>
      <c r="C59" s="611"/>
      <c r="D59" s="611"/>
      <c r="E59" s="611"/>
      <c r="F59" s="611"/>
      <c r="G59" s="611"/>
      <c r="H59" s="611"/>
      <c r="I59" s="611"/>
      <c r="J59" s="611"/>
      <c r="K59" s="611"/>
      <c r="L59" s="611"/>
      <c r="M59" s="611"/>
      <c r="N59" s="611"/>
      <c r="O59" s="611"/>
      <c r="P59" s="611"/>
      <c r="Q59" s="611"/>
    </row>
    <row r="60" spans="1:17" ht="16.5" x14ac:dyDescent="0.35">
      <c r="A60" s="611"/>
      <c r="B60" s="614" t="s">
        <v>408</v>
      </c>
      <c r="C60" s="611"/>
      <c r="D60" s="611"/>
      <c r="E60" s="611"/>
      <c r="F60" s="611"/>
      <c r="G60" s="611"/>
      <c r="H60" s="611"/>
      <c r="I60" s="611"/>
      <c r="J60" s="611"/>
      <c r="K60" s="611"/>
      <c r="L60" s="611"/>
      <c r="M60" s="611"/>
      <c r="N60" s="611"/>
      <c r="O60" s="611"/>
      <c r="P60" s="611"/>
      <c r="Q60" s="611"/>
    </row>
    <row r="61" spans="1:17" x14ac:dyDescent="0.35">
      <c r="A61" s="611"/>
      <c r="B61" s="614" t="s">
        <v>409</v>
      </c>
      <c r="C61" s="611"/>
      <c r="D61" s="611"/>
      <c r="E61" s="611"/>
      <c r="F61" s="611"/>
      <c r="G61" s="611"/>
      <c r="H61" s="611"/>
      <c r="I61" s="611"/>
      <c r="J61" s="611"/>
      <c r="K61" s="611"/>
      <c r="L61" s="611"/>
      <c r="M61" s="611"/>
      <c r="N61" s="611"/>
      <c r="O61" s="611"/>
      <c r="P61" s="611"/>
      <c r="Q61" s="611"/>
    </row>
    <row r="62" spans="1:17" x14ac:dyDescent="0.35">
      <c r="A62" s="611"/>
      <c r="B62" s="611"/>
      <c r="C62" s="611"/>
      <c r="D62" s="611"/>
      <c r="E62" s="611"/>
      <c r="F62" s="611"/>
      <c r="G62" s="611"/>
      <c r="H62" s="611"/>
      <c r="I62" s="611"/>
      <c r="J62" s="611"/>
      <c r="K62" s="611"/>
      <c r="L62" s="611"/>
      <c r="M62" s="611"/>
      <c r="N62" s="611"/>
      <c r="O62" s="611"/>
      <c r="P62" s="611"/>
      <c r="Q62" s="611"/>
    </row>
    <row r="63" spans="1:17" x14ac:dyDescent="0.35">
      <c r="A63" s="611"/>
      <c r="B63" s="619" t="s">
        <v>382</v>
      </c>
      <c r="C63" s="611"/>
      <c r="D63" s="611"/>
      <c r="E63" s="611"/>
      <c r="F63" s="611"/>
      <c r="G63" s="611"/>
      <c r="H63" s="611"/>
      <c r="I63" s="611"/>
      <c r="J63" s="611"/>
      <c r="K63" s="611"/>
      <c r="L63" s="611"/>
      <c r="M63" s="611"/>
      <c r="N63" s="611"/>
      <c r="O63" s="611"/>
      <c r="P63" s="611"/>
      <c r="Q63" s="611"/>
    </row>
    <row r="64" spans="1:17" x14ac:dyDescent="0.35">
      <c r="A64" s="611"/>
      <c r="B64" s="614" t="s">
        <v>410</v>
      </c>
      <c r="C64" s="611"/>
      <c r="D64" s="611"/>
      <c r="E64" s="611"/>
      <c r="F64" s="611"/>
      <c r="G64" s="611"/>
      <c r="H64" s="611"/>
      <c r="I64" s="611"/>
      <c r="J64" s="611"/>
      <c r="K64" s="611"/>
      <c r="L64" s="611"/>
      <c r="M64" s="611"/>
      <c r="N64" s="611"/>
      <c r="O64" s="611"/>
      <c r="P64" s="611"/>
      <c r="Q64" s="611"/>
    </row>
    <row r="65" spans="1:17" x14ac:dyDescent="0.35">
      <c r="A65" s="611"/>
      <c r="B65" s="614" t="s">
        <v>411</v>
      </c>
      <c r="C65" s="611"/>
      <c r="D65" s="611"/>
      <c r="E65" s="611"/>
      <c r="F65" s="611"/>
      <c r="G65" s="611"/>
      <c r="H65" s="611"/>
      <c r="I65" s="611"/>
      <c r="J65" s="611"/>
      <c r="K65" s="611"/>
      <c r="L65" s="611"/>
      <c r="M65" s="611"/>
      <c r="N65" s="611"/>
      <c r="O65" s="611"/>
      <c r="P65" s="611"/>
      <c r="Q65" s="611"/>
    </row>
    <row r="66" spans="1:17" x14ac:dyDescent="0.35">
      <c r="A66" s="611"/>
      <c r="B66" s="614" t="s">
        <v>412</v>
      </c>
      <c r="C66" s="611"/>
      <c r="D66" s="611"/>
      <c r="E66" s="611"/>
      <c r="F66" s="611"/>
      <c r="G66" s="611"/>
      <c r="H66" s="611"/>
      <c r="I66" s="611"/>
      <c r="J66" s="611"/>
      <c r="K66" s="611"/>
      <c r="L66" s="611"/>
      <c r="M66" s="611"/>
      <c r="N66" s="611"/>
      <c r="O66" s="611"/>
      <c r="P66" s="611"/>
      <c r="Q66" s="611"/>
    </row>
    <row r="67" spans="1:17" x14ac:dyDescent="0.35">
      <c r="A67" s="611"/>
      <c r="B67" s="611"/>
      <c r="C67" s="611"/>
      <c r="D67" s="611"/>
      <c r="E67" s="611"/>
      <c r="F67" s="611"/>
      <c r="G67" s="611"/>
      <c r="H67" s="611"/>
      <c r="I67" s="611"/>
      <c r="J67" s="611"/>
      <c r="K67" s="611"/>
      <c r="L67" s="611"/>
      <c r="M67" s="611"/>
      <c r="N67" s="611"/>
      <c r="O67" s="611"/>
      <c r="P67" s="611"/>
      <c r="Q67" s="611"/>
    </row>
    <row r="68" spans="1:17" x14ac:dyDescent="0.35">
      <c r="A68" s="611"/>
      <c r="B68" s="619" t="s">
        <v>382</v>
      </c>
      <c r="C68" s="611"/>
      <c r="D68" s="611"/>
      <c r="E68" s="611"/>
      <c r="F68" s="611"/>
      <c r="G68" s="611"/>
      <c r="H68" s="611"/>
      <c r="I68" s="611"/>
      <c r="J68" s="611"/>
      <c r="K68" s="611"/>
      <c r="L68" s="611"/>
      <c r="M68" s="611"/>
      <c r="N68" s="611"/>
      <c r="O68" s="611"/>
      <c r="P68" s="611"/>
      <c r="Q68" s="611"/>
    </row>
    <row r="69" spans="1:17" x14ac:dyDescent="0.35">
      <c r="A69" s="624" t="s">
        <v>414</v>
      </c>
      <c r="B69" s="614" t="s">
        <v>413</v>
      </c>
      <c r="C69" s="611"/>
      <c r="D69" s="611"/>
      <c r="E69" s="611"/>
      <c r="F69" s="611"/>
      <c r="G69" s="611"/>
      <c r="H69" s="611"/>
      <c r="I69" s="611"/>
      <c r="J69" s="611"/>
      <c r="K69" s="611"/>
      <c r="L69" s="611"/>
      <c r="M69" s="611"/>
      <c r="N69" s="611"/>
      <c r="O69" s="611"/>
      <c r="P69" s="611"/>
      <c r="Q69" s="611"/>
    </row>
    <row r="70" spans="1:17" x14ac:dyDescent="0.35">
      <c r="A70" s="611"/>
      <c r="B70" s="614" t="s">
        <v>415</v>
      </c>
      <c r="C70" s="611"/>
      <c r="D70" s="611"/>
      <c r="E70" s="611"/>
      <c r="F70" s="611"/>
      <c r="G70" s="611"/>
      <c r="H70" s="611"/>
      <c r="I70" s="611"/>
      <c r="J70" s="611"/>
      <c r="K70" s="611"/>
      <c r="L70" s="611"/>
      <c r="M70" s="611"/>
      <c r="N70" s="611"/>
      <c r="O70" s="611"/>
      <c r="P70" s="611"/>
      <c r="Q70" s="611"/>
    </row>
    <row r="71" spans="1:17" x14ac:dyDescent="0.35">
      <c r="A71" s="611"/>
      <c r="B71" s="614" t="s">
        <v>418</v>
      </c>
      <c r="C71" s="614"/>
      <c r="D71" s="614"/>
      <c r="E71" s="614"/>
      <c r="F71" s="614"/>
      <c r="G71" s="614"/>
      <c r="H71" s="614"/>
      <c r="I71" s="614"/>
      <c r="J71" s="614"/>
      <c r="K71" s="614"/>
      <c r="L71" s="614"/>
      <c r="M71" s="614"/>
      <c r="N71" s="611"/>
      <c r="O71" s="611"/>
      <c r="P71" s="611"/>
      <c r="Q71" s="611"/>
    </row>
    <row r="72" spans="1:17" x14ac:dyDescent="0.35">
      <c r="A72" s="611"/>
      <c r="B72" s="614" t="s">
        <v>419</v>
      </c>
      <c r="C72" s="611"/>
      <c r="D72" s="611"/>
      <c r="E72" s="611"/>
      <c r="F72" s="611"/>
      <c r="G72" s="611"/>
      <c r="H72" s="611"/>
      <c r="I72" s="611"/>
      <c r="J72" s="611"/>
      <c r="K72" s="611"/>
      <c r="L72" s="611"/>
      <c r="M72" s="611"/>
      <c r="N72" s="611"/>
      <c r="O72" s="611"/>
      <c r="P72" s="611"/>
      <c r="Q72" s="611"/>
    </row>
    <row r="73" spans="1:17" x14ac:dyDescent="0.35">
      <c r="A73" s="611"/>
      <c r="B73" s="614" t="s">
        <v>416</v>
      </c>
      <c r="C73" s="611"/>
      <c r="D73" s="611"/>
      <c r="E73" s="611"/>
      <c r="F73" s="611"/>
      <c r="G73" s="611"/>
      <c r="H73" s="611"/>
      <c r="I73" s="611"/>
      <c r="J73" s="611"/>
      <c r="K73" s="611"/>
      <c r="L73" s="611"/>
      <c r="M73" s="611"/>
      <c r="N73" s="611"/>
      <c r="O73" s="611"/>
      <c r="P73" s="611"/>
      <c r="Q73" s="611"/>
    </row>
    <row r="74" spans="1:17" x14ac:dyDescent="0.35">
      <c r="A74" s="611"/>
      <c r="B74" s="614" t="s">
        <v>417</v>
      </c>
      <c r="C74" s="611"/>
      <c r="D74" s="611"/>
      <c r="E74" s="611"/>
      <c r="F74" s="611"/>
      <c r="G74" s="611"/>
      <c r="H74" s="611"/>
      <c r="I74" s="611"/>
      <c r="J74" s="611"/>
      <c r="K74" s="611"/>
      <c r="L74" s="611"/>
      <c r="M74" s="611"/>
      <c r="N74" s="611"/>
      <c r="O74" s="611"/>
      <c r="P74" s="611"/>
      <c r="Q74" s="611"/>
    </row>
    <row r="75" spans="1:17" x14ac:dyDescent="0.35">
      <c r="A75" s="611"/>
      <c r="B75" s="611"/>
      <c r="C75" s="611"/>
      <c r="D75" s="611"/>
      <c r="E75" s="611"/>
      <c r="F75" s="611"/>
      <c r="G75" s="611"/>
      <c r="H75" s="611"/>
      <c r="I75" s="611"/>
      <c r="J75" s="611"/>
      <c r="K75" s="611"/>
      <c r="L75" s="611"/>
      <c r="M75" s="611"/>
      <c r="N75" s="611"/>
      <c r="O75" s="611"/>
      <c r="P75" s="611"/>
      <c r="Q75" s="611"/>
    </row>
    <row r="76" spans="1:17" ht="15.5" x14ac:dyDescent="0.35">
      <c r="A76" s="611"/>
      <c r="B76" s="628" t="s">
        <v>420</v>
      </c>
      <c r="C76" s="629"/>
      <c r="D76" s="629"/>
      <c r="E76" s="629"/>
      <c r="F76" s="611"/>
      <c r="G76" s="611"/>
      <c r="H76" s="611"/>
      <c r="I76" s="611"/>
      <c r="J76" s="611"/>
      <c r="K76" s="611"/>
      <c r="L76" s="611"/>
      <c r="M76" s="611"/>
      <c r="N76" s="611"/>
      <c r="O76" s="611"/>
      <c r="P76" s="611"/>
      <c r="Q76" s="611"/>
    </row>
    <row r="77" spans="1:17" ht="15.5" x14ac:dyDescent="0.35">
      <c r="A77" s="611"/>
      <c r="B77" s="627"/>
      <c r="C77" s="611"/>
      <c r="D77" s="611"/>
      <c r="E77" s="611"/>
      <c r="F77" s="611"/>
      <c r="G77" s="611"/>
      <c r="H77" s="611"/>
      <c r="I77" s="611"/>
      <c r="J77" s="611"/>
      <c r="K77" s="611"/>
      <c r="L77" s="611"/>
      <c r="M77" s="611"/>
      <c r="N77" s="611"/>
      <c r="O77" s="611"/>
      <c r="P77" s="611"/>
      <c r="Q77" s="611"/>
    </row>
    <row r="78" spans="1:17" x14ac:dyDescent="0.35">
      <c r="A78" s="626" t="s">
        <v>421</v>
      </c>
      <c r="B78" s="613" t="s">
        <v>381</v>
      </c>
      <c r="C78" s="611"/>
      <c r="D78" s="611"/>
      <c r="E78" s="611"/>
      <c r="F78" s="611"/>
      <c r="G78" s="611"/>
      <c r="H78" s="611"/>
      <c r="I78" s="611"/>
      <c r="J78" s="611"/>
      <c r="K78" s="611"/>
      <c r="L78" s="611"/>
      <c r="M78" s="611"/>
      <c r="N78" s="611"/>
      <c r="O78" s="611"/>
      <c r="P78" s="611"/>
      <c r="Q78" s="611"/>
    </row>
    <row r="79" spans="1:17" x14ac:dyDescent="0.35">
      <c r="A79" s="611"/>
      <c r="B79" s="614" t="s">
        <v>423</v>
      </c>
      <c r="C79" s="611"/>
      <c r="D79" s="611"/>
      <c r="E79" s="611"/>
      <c r="F79" s="611"/>
      <c r="G79" s="611"/>
      <c r="H79" s="611"/>
      <c r="I79" s="611"/>
      <c r="J79" s="611"/>
      <c r="K79" s="611"/>
      <c r="L79" s="611"/>
      <c r="M79" s="611"/>
      <c r="N79" s="611"/>
      <c r="O79" s="611"/>
      <c r="P79" s="611"/>
      <c r="Q79" s="611"/>
    </row>
    <row r="80" spans="1:17" ht="15.5" x14ac:dyDescent="0.35">
      <c r="A80" s="611"/>
      <c r="B80" s="627"/>
      <c r="C80" s="611"/>
      <c r="D80" s="611"/>
      <c r="E80" s="611"/>
      <c r="F80" s="611"/>
      <c r="G80" s="611"/>
      <c r="H80" s="611"/>
      <c r="I80" s="611"/>
      <c r="J80" s="611"/>
      <c r="K80" s="611"/>
      <c r="L80" s="611"/>
      <c r="M80" s="611"/>
      <c r="N80" s="611"/>
      <c r="O80" s="611"/>
      <c r="P80" s="611"/>
      <c r="Q80" s="611"/>
    </row>
    <row r="81" spans="1:17" x14ac:dyDescent="0.35">
      <c r="B81" s="612" t="s">
        <v>382</v>
      </c>
      <c r="C81" s="611"/>
      <c r="D81" s="611"/>
      <c r="E81" s="611"/>
      <c r="F81" s="611"/>
      <c r="G81" s="611"/>
      <c r="H81" s="611"/>
      <c r="I81" s="611"/>
      <c r="J81" s="611"/>
      <c r="K81" s="611"/>
      <c r="L81" s="611"/>
      <c r="M81" s="611"/>
      <c r="N81" s="611"/>
      <c r="O81" s="611"/>
      <c r="P81" s="611"/>
      <c r="Q81" s="611"/>
    </row>
    <row r="82" spans="1:17" x14ac:dyDescent="0.35">
      <c r="A82" s="611"/>
      <c r="B82" s="614" t="s">
        <v>422</v>
      </c>
      <c r="C82" s="611"/>
      <c r="D82" s="611"/>
      <c r="E82" s="611"/>
      <c r="F82" s="611"/>
      <c r="G82" s="611"/>
      <c r="H82" s="611"/>
      <c r="I82" s="611"/>
      <c r="J82" s="611"/>
      <c r="K82" s="611"/>
      <c r="L82" s="611"/>
      <c r="M82" s="611"/>
      <c r="N82" s="611"/>
      <c r="O82" s="611"/>
      <c r="P82" s="611"/>
      <c r="Q82" s="611"/>
    </row>
    <row r="83" spans="1:17" x14ac:dyDescent="0.35">
      <c r="A83" s="611"/>
      <c r="B83" s="611"/>
      <c r="C83" s="611"/>
      <c r="D83" s="611"/>
      <c r="E83" s="611"/>
      <c r="F83" s="611"/>
      <c r="G83" s="611"/>
      <c r="H83" s="611"/>
      <c r="I83" s="611"/>
      <c r="J83" s="611"/>
      <c r="K83" s="611"/>
      <c r="L83" s="611"/>
      <c r="M83" s="611"/>
      <c r="N83" s="611"/>
      <c r="O83" s="611"/>
      <c r="P83" s="611"/>
      <c r="Q83" s="611"/>
    </row>
    <row r="84" spans="1:17" x14ac:dyDescent="0.35">
      <c r="A84" s="626" t="s">
        <v>424</v>
      </c>
      <c r="B84" s="613" t="s">
        <v>381</v>
      </c>
      <c r="C84" s="611"/>
      <c r="D84" s="611"/>
      <c r="E84" s="611"/>
      <c r="F84" s="611"/>
      <c r="G84" s="611"/>
      <c r="H84" s="611"/>
      <c r="I84" s="611"/>
      <c r="J84" s="611"/>
      <c r="K84" s="611"/>
      <c r="L84" s="611"/>
      <c r="M84" s="611"/>
      <c r="N84" s="611"/>
      <c r="O84" s="611"/>
      <c r="P84" s="611"/>
      <c r="Q84" s="611"/>
    </row>
    <row r="85" spans="1:17" x14ac:dyDescent="0.35">
      <c r="A85" s="611"/>
      <c r="B85" s="614" t="s">
        <v>425</v>
      </c>
      <c r="C85" s="611"/>
      <c r="D85" s="611"/>
      <c r="E85" s="611"/>
      <c r="F85" s="611"/>
      <c r="G85" s="611"/>
      <c r="H85" s="611"/>
      <c r="I85" s="611"/>
      <c r="J85" s="611"/>
      <c r="K85" s="611"/>
      <c r="L85" s="611"/>
      <c r="M85" s="611"/>
      <c r="N85" s="611"/>
      <c r="O85" s="611"/>
      <c r="P85" s="611"/>
      <c r="Q85" s="611"/>
    </row>
    <row r="86" spans="1:17" x14ac:dyDescent="0.35">
      <c r="A86" s="611"/>
      <c r="B86" s="614" t="s">
        <v>426</v>
      </c>
      <c r="C86" s="611"/>
      <c r="D86" s="611"/>
      <c r="E86" s="611"/>
      <c r="F86" s="611"/>
      <c r="G86" s="611"/>
      <c r="H86" s="611"/>
      <c r="I86" s="611"/>
      <c r="J86" s="611"/>
      <c r="K86" s="611"/>
      <c r="L86" s="611"/>
      <c r="M86" s="611"/>
      <c r="N86" s="611"/>
      <c r="O86" s="611"/>
      <c r="P86" s="611"/>
      <c r="Q86" s="611"/>
    </row>
    <row r="87" spans="1:17" x14ac:dyDescent="0.35">
      <c r="A87" s="611"/>
      <c r="B87" s="611"/>
      <c r="C87" s="611"/>
      <c r="D87" s="611"/>
      <c r="E87" s="611"/>
      <c r="F87" s="611"/>
      <c r="G87" s="611"/>
      <c r="H87" s="611"/>
      <c r="I87" s="611"/>
      <c r="J87" s="611"/>
      <c r="K87" s="611"/>
      <c r="L87" s="611"/>
      <c r="M87" s="611"/>
      <c r="N87" s="611"/>
      <c r="O87" s="611"/>
      <c r="P87" s="611"/>
      <c r="Q87" s="611"/>
    </row>
    <row r="88" spans="1:17" x14ac:dyDescent="0.35">
      <c r="A88" s="611"/>
      <c r="B88" s="612" t="s">
        <v>382</v>
      </c>
      <c r="C88" s="611"/>
      <c r="D88" s="611"/>
      <c r="E88" s="611"/>
      <c r="F88" s="611"/>
      <c r="G88" s="611"/>
      <c r="H88" s="611"/>
      <c r="I88" s="611"/>
      <c r="J88" s="611"/>
      <c r="K88" s="611"/>
      <c r="L88" s="611"/>
      <c r="M88" s="611"/>
      <c r="N88" s="611"/>
      <c r="O88" s="611"/>
      <c r="P88" s="611"/>
      <c r="Q88" s="611"/>
    </row>
    <row r="89" spans="1:17" x14ac:dyDescent="0.35">
      <c r="A89" s="611"/>
      <c r="B89" s="614" t="s">
        <v>427</v>
      </c>
      <c r="C89" s="611"/>
      <c r="D89" s="611"/>
      <c r="E89" s="611"/>
      <c r="F89" s="611"/>
      <c r="G89" s="611"/>
      <c r="H89" s="611"/>
      <c r="I89" s="611"/>
      <c r="J89" s="611"/>
      <c r="K89" s="611"/>
      <c r="L89" s="611"/>
      <c r="M89" s="611"/>
      <c r="N89" s="611"/>
      <c r="O89" s="611"/>
      <c r="P89" s="611"/>
      <c r="Q89" s="611"/>
    </row>
    <row r="90" spans="1:17" x14ac:dyDescent="0.35">
      <c r="A90" s="611"/>
      <c r="B90" s="9" t="s">
        <v>428</v>
      </c>
      <c r="C90" s="611"/>
      <c r="D90" s="611"/>
      <c r="E90" s="611"/>
      <c r="F90" s="611"/>
      <c r="G90" s="611"/>
      <c r="H90" s="611"/>
      <c r="I90" s="611"/>
      <c r="J90" s="611"/>
      <c r="K90" s="611"/>
      <c r="L90" s="611"/>
      <c r="M90" s="611"/>
      <c r="N90" s="611"/>
      <c r="O90" s="611"/>
      <c r="P90" s="611"/>
      <c r="Q90" s="611"/>
    </row>
    <row r="91" spans="1:17" x14ac:dyDescent="0.35">
      <c r="A91" s="611"/>
      <c r="B91" s="9" t="s">
        <v>429</v>
      </c>
      <c r="C91" s="611"/>
      <c r="D91" s="611"/>
      <c r="E91" s="611"/>
      <c r="F91" s="611"/>
      <c r="G91" s="611"/>
      <c r="H91" s="611"/>
      <c r="I91" s="611"/>
      <c r="J91" s="611"/>
      <c r="K91" s="611"/>
      <c r="L91" s="611"/>
      <c r="M91" s="611"/>
      <c r="N91" s="611"/>
      <c r="O91" s="611"/>
      <c r="P91" s="611"/>
      <c r="Q91" s="611"/>
    </row>
    <row r="92" spans="1:17" x14ac:dyDescent="0.35">
      <c r="A92" s="611"/>
      <c r="B92" s="611"/>
      <c r="C92" s="611"/>
      <c r="D92" s="611"/>
      <c r="E92" s="611"/>
      <c r="F92" s="611"/>
      <c r="G92" s="611"/>
      <c r="H92" s="611"/>
      <c r="I92" s="611"/>
      <c r="J92" s="611"/>
      <c r="K92" s="611"/>
      <c r="L92" s="611"/>
      <c r="M92" s="611"/>
      <c r="N92" s="611"/>
      <c r="O92" s="611"/>
      <c r="P92" s="611"/>
      <c r="Q92" s="611"/>
    </row>
    <row r="93" spans="1:17" x14ac:dyDescent="0.35">
      <c r="A93" s="611"/>
      <c r="B93" s="611"/>
      <c r="C93" s="611"/>
      <c r="D93" s="611"/>
      <c r="E93" s="611"/>
      <c r="F93" s="611"/>
      <c r="G93" s="611"/>
      <c r="H93" s="611"/>
      <c r="I93" s="611"/>
      <c r="J93" s="611"/>
      <c r="K93" s="611"/>
      <c r="L93" s="611"/>
      <c r="M93" s="611"/>
      <c r="N93" s="611"/>
      <c r="O93" s="611"/>
      <c r="P93" s="611"/>
      <c r="Q93" s="611"/>
    </row>
    <row r="94" spans="1:17" x14ac:dyDescent="0.35">
      <c r="A94" s="611"/>
      <c r="B94" s="611"/>
      <c r="C94" s="611"/>
      <c r="D94" s="611"/>
      <c r="E94" s="611"/>
      <c r="F94" s="611"/>
      <c r="G94" s="611"/>
      <c r="H94" s="611"/>
      <c r="I94" s="611"/>
      <c r="J94" s="611"/>
      <c r="K94" s="611"/>
      <c r="L94" s="611"/>
      <c r="M94" s="611"/>
      <c r="N94" s="611"/>
      <c r="O94" s="611"/>
      <c r="P94" s="611"/>
      <c r="Q94" s="611"/>
    </row>
    <row r="95" spans="1:17" x14ac:dyDescent="0.35">
      <c r="A95" s="611"/>
      <c r="B95" s="611"/>
      <c r="C95" s="611"/>
      <c r="D95" s="611"/>
      <c r="E95" s="611"/>
      <c r="F95" s="611"/>
      <c r="G95" s="611"/>
      <c r="H95" s="611"/>
      <c r="I95" s="611"/>
      <c r="J95" s="611"/>
      <c r="K95" s="611"/>
      <c r="L95" s="611"/>
      <c r="M95" s="611"/>
      <c r="N95" s="611"/>
      <c r="O95" s="611"/>
      <c r="P95" s="611"/>
      <c r="Q95" s="611"/>
    </row>
    <row r="96" spans="1:17" x14ac:dyDescent="0.35">
      <c r="A96" s="611"/>
      <c r="B96" s="611"/>
      <c r="C96" s="611"/>
      <c r="D96" s="611"/>
      <c r="E96" s="611"/>
      <c r="F96" s="611"/>
      <c r="G96" s="611"/>
      <c r="H96" s="611"/>
      <c r="I96" s="611"/>
      <c r="J96" s="611"/>
      <c r="K96" s="611"/>
      <c r="L96" s="611"/>
      <c r="M96" s="611"/>
      <c r="N96" s="611"/>
      <c r="O96" s="611"/>
      <c r="P96" s="611"/>
      <c r="Q96" s="611"/>
    </row>
    <row r="97" spans="1:17" x14ac:dyDescent="0.35">
      <c r="A97" s="611"/>
      <c r="B97" s="611"/>
      <c r="C97" s="611"/>
      <c r="D97" s="611"/>
      <c r="E97" s="611"/>
      <c r="F97" s="611"/>
      <c r="G97" s="611"/>
      <c r="H97" s="611"/>
      <c r="I97" s="611"/>
      <c r="J97" s="611"/>
      <c r="K97" s="611"/>
      <c r="L97" s="611"/>
      <c r="M97" s="611"/>
      <c r="N97" s="611"/>
      <c r="O97" s="611"/>
      <c r="P97" s="611"/>
      <c r="Q97" s="611"/>
    </row>
    <row r="98" spans="1:17" x14ac:dyDescent="0.35">
      <c r="A98" s="611"/>
      <c r="B98" s="611"/>
      <c r="C98" s="611"/>
      <c r="D98" s="611"/>
      <c r="E98" s="611"/>
      <c r="F98" s="611"/>
      <c r="G98" s="611"/>
      <c r="H98" s="611"/>
      <c r="I98" s="611"/>
      <c r="J98" s="611"/>
      <c r="K98" s="611"/>
      <c r="L98" s="611"/>
      <c r="M98" s="611"/>
      <c r="N98" s="611"/>
      <c r="O98" s="611"/>
      <c r="P98" s="611"/>
      <c r="Q98" s="611"/>
    </row>
    <row r="99" spans="1:17" x14ac:dyDescent="0.35">
      <c r="A99" s="611"/>
      <c r="B99" s="611"/>
      <c r="C99" s="611"/>
      <c r="D99" s="611"/>
      <c r="E99" s="611"/>
      <c r="F99" s="611"/>
      <c r="G99" s="611"/>
      <c r="H99" s="611"/>
      <c r="I99" s="611"/>
      <c r="J99" s="611"/>
      <c r="K99" s="611"/>
      <c r="L99" s="611"/>
      <c r="M99" s="611"/>
      <c r="N99" s="611"/>
      <c r="O99" s="611"/>
      <c r="P99" s="611"/>
      <c r="Q99" s="611"/>
    </row>
    <row r="100" spans="1:17" x14ac:dyDescent="0.35">
      <c r="A100" s="611"/>
      <c r="B100" s="611"/>
      <c r="C100" s="611"/>
      <c r="D100" s="611"/>
      <c r="E100" s="611"/>
      <c r="F100" s="611"/>
      <c r="G100" s="611"/>
      <c r="H100" s="611"/>
      <c r="I100" s="611"/>
      <c r="J100" s="611"/>
      <c r="K100" s="611"/>
      <c r="L100" s="611"/>
      <c r="M100" s="611"/>
      <c r="N100" s="611"/>
      <c r="O100" s="611"/>
      <c r="P100" s="611"/>
      <c r="Q100" s="611"/>
    </row>
    <row r="101" spans="1:17" x14ac:dyDescent="0.35">
      <c r="A101" s="611"/>
      <c r="B101" s="611"/>
      <c r="C101" s="611"/>
      <c r="D101" s="611"/>
      <c r="E101" s="611"/>
      <c r="F101" s="611"/>
      <c r="G101" s="611"/>
      <c r="H101" s="611"/>
      <c r="I101" s="611"/>
      <c r="J101" s="611"/>
      <c r="K101" s="611"/>
      <c r="L101" s="611"/>
      <c r="M101" s="611"/>
      <c r="N101" s="611"/>
      <c r="O101" s="611"/>
      <c r="P101" s="611"/>
      <c r="Q101" s="611"/>
    </row>
    <row r="102" spans="1:17" x14ac:dyDescent="0.35">
      <c r="A102" s="611"/>
      <c r="B102" s="611"/>
      <c r="C102" s="611"/>
      <c r="D102" s="611"/>
      <c r="E102" s="611"/>
      <c r="F102" s="611"/>
      <c r="G102" s="611"/>
      <c r="H102" s="611"/>
      <c r="I102" s="611"/>
      <c r="J102" s="611"/>
      <c r="K102" s="611"/>
      <c r="L102" s="611"/>
      <c r="M102" s="611"/>
      <c r="N102" s="611"/>
      <c r="O102" s="611"/>
      <c r="P102" s="611"/>
      <c r="Q102" s="611"/>
    </row>
    <row r="103" spans="1:17" x14ac:dyDescent="0.35">
      <c r="A103" s="611"/>
      <c r="B103" s="611"/>
      <c r="C103" s="611"/>
      <c r="D103" s="611"/>
      <c r="E103" s="611"/>
      <c r="F103" s="611"/>
      <c r="G103" s="611"/>
      <c r="H103" s="611"/>
      <c r="I103" s="611"/>
      <c r="J103" s="611"/>
      <c r="K103" s="611"/>
      <c r="L103" s="611"/>
      <c r="M103" s="611"/>
      <c r="N103" s="611"/>
      <c r="O103" s="611"/>
      <c r="P103" s="611"/>
      <c r="Q103" s="611"/>
    </row>
    <row r="104" spans="1:17" x14ac:dyDescent="0.35">
      <c r="A104" s="611"/>
      <c r="B104" s="611"/>
      <c r="C104" s="611"/>
      <c r="D104" s="611"/>
      <c r="E104" s="611"/>
      <c r="F104" s="611"/>
      <c r="G104" s="611"/>
      <c r="H104" s="611"/>
      <c r="I104" s="611"/>
      <c r="J104" s="611"/>
      <c r="K104" s="611"/>
      <c r="L104" s="611"/>
      <c r="M104" s="611"/>
      <c r="N104" s="611"/>
      <c r="O104" s="611"/>
      <c r="P104" s="611"/>
      <c r="Q104" s="611"/>
    </row>
    <row r="105" spans="1:17" x14ac:dyDescent="0.35">
      <c r="A105" s="611"/>
      <c r="B105" s="611"/>
      <c r="C105" s="611"/>
      <c r="D105" s="611"/>
      <c r="E105" s="611"/>
      <c r="F105" s="611"/>
      <c r="G105" s="611"/>
      <c r="H105" s="611"/>
      <c r="I105" s="611"/>
      <c r="J105" s="611"/>
      <c r="K105" s="611"/>
      <c r="L105" s="611"/>
      <c r="M105" s="611"/>
      <c r="N105" s="611"/>
      <c r="O105" s="611"/>
      <c r="P105" s="611"/>
      <c r="Q105" s="611"/>
    </row>
    <row r="106" spans="1:17" x14ac:dyDescent="0.35">
      <c r="A106" s="611"/>
      <c r="B106" s="611"/>
      <c r="C106" s="611"/>
      <c r="D106" s="611"/>
      <c r="E106" s="611"/>
      <c r="F106" s="611"/>
      <c r="G106" s="611"/>
      <c r="H106" s="611"/>
      <c r="I106" s="611"/>
      <c r="J106" s="611"/>
      <c r="K106" s="611"/>
      <c r="L106" s="611"/>
      <c r="M106" s="611"/>
      <c r="N106" s="611"/>
      <c r="O106" s="611"/>
      <c r="P106" s="611"/>
      <c r="Q106" s="611"/>
    </row>
    <row r="107" spans="1:17" x14ac:dyDescent="0.35">
      <c r="A107" s="611"/>
      <c r="B107" s="611"/>
      <c r="C107" s="611"/>
      <c r="D107" s="611"/>
      <c r="E107" s="611"/>
      <c r="F107" s="611"/>
      <c r="G107" s="611"/>
      <c r="H107" s="611"/>
      <c r="I107" s="611"/>
      <c r="J107" s="611"/>
      <c r="K107" s="611"/>
      <c r="L107" s="611"/>
      <c r="M107" s="611"/>
      <c r="N107" s="611"/>
      <c r="O107" s="611"/>
      <c r="P107" s="611"/>
      <c r="Q107" s="611"/>
    </row>
    <row r="108" spans="1:17" x14ac:dyDescent="0.35">
      <c r="A108" s="611"/>
      <c r="B108" s="611"/>
      <c r="C108" s="611"/>
      <c r="D108" s="611"/>
      <c r="E108" s="611"/>
      <c r="F108" s="611"/>
      <c r="G108" s="611"/>
      <c r="H108" s="611"/>
      <c r="I108" s="611"/>
      <c r="J108" s="611"/>
      <c r="K108" s="611"/>
      <c r="L108" s="611"/>
      <c r="M108" s="611"/>
      <c r="N108" s="611"/>
      <c r="O108" s="611"/>
      <c r="P108" s="611"/>
      <c r="Q108" s="611"/>
    </row>
    <row r="109" spans="1:17" x14ac:dyDescent="0.35">
      <c r="A109" s="611"/>
      <c r="B109" s="611"/>
      <c r="C109" s="611"/>
      <c r="D109" s="611"/>
      <c r="E109" s="611"/>
      <c r="F109" s="611"/>
      <c r="G109" s="611"/>
      <c r="H109" s="611"/>
      <c r="I109" s="611"/>
      <c r="J109" s="611"/>
      <c r="K109" s="611"/>
      <c r="L109" s="611"/>
      <c r="M109" s="611"/>
      <c r="N109" s="611"/>
      <c r="O109" s="611"/>
      <c r="P109" s="611"/>
      <c r="Q109" s="611"/>
    </row>
    <row r="110" spans="1:17" x14ac:dyDescent="0.35">
      <c r="A110" s="611"/>
      <c r="B110" s="611"/>
      <c r="C110" s="611"/>
      <c r="D110" s="611"/>
      <c r="E110" s="611"/>
      <c r="F110" s="611"/>
      <c r="G110" s="611"/>
      <c r="H110" s="611"/>
      <c r="I110" s="611"/>
      <c r="J110" s="611"/>
      <c r="K110" s="611"/>
      <c r="L110" s="611"/>
      <c r="M110" s="611"/>
      <c r="N110" s="611"/>
      <c r="O110" s="611"/>
      <c r="P110" s="611"/>
      <c r="Q110" s="611"/>
    </row>
    <row r="111" spans="1:17" x14ac:dyDescent="0.35">
      <c r="A111" s="611"/>
      <c r="B111" s="611"/>
      <c r="C111" s="611"/>
      <c r="D111" s="611"/>
      <c r="E111" s="611"/>
      <c r="F111" s="611"/>
      <c r="G111" s="611"/>
      <c r="H111" s="611"/>
      <c r="I111" s="611"/>
      <c r="J111" s="611"/>
      <c r="K111" s="611"/>
      <c r="L111" s="611"/>
      <c r="M111" s="611"/>
      <c r="N111" s="611"/>
      <c r="O111" s="611"/>
      <c r="P111" s="611"/>
      <c r="Q111" s="611"/>
    </row>
    <row r="112" spans="1:17" x14ac:dyDescent="0.35">
      <c r="A112" s="611"/>
      <c r="B112" s="611"/>
      <c r="C112" s="611"/>
      <c r="D112" s="611"/>
      <c r="E112" s="611"/>
      <c r="F112" s="611"/>
      <c r="G112" s="611"/>
      <c r="H112" s="611"/>
      <c r="I112" s="611"/>
      <c r="J112" s="611"/>
      <c r="K112" s="611"/>
      <c r="L112" s="611"/>
      <c r="M112" s="611"/>
      <c r="N112" s="611"/>
      <c r="O112" s="611"/>
      <c r="P112" s="611"/>
      <c r="Q112" s="611"/>
    </row>
    <row r="113" spans="1:17" x14ac:dyDescent="0.35">
      <c r="A113" s="611"/>
      <c r="B113" s="611"/>
      <c r="C113" s="611"/>
      <c r="D113" s="611"/>
      <c r="E113" s="611"/>
      <c r="F113" s="611"/>
      <c r="G113" s="611"/>
      <c r="H113" s="611"/>
      <c r="I113" s="611"/>
      <c r="J113" s="611"/>
      <c r="K113" s="611"/>
      <c r="L113" s="611"/>
      <c r="M113" s="611"/>
      <c r="N113" s="611"/>
      <c r="O113" s="611"/>
      <c r="P113" s="611"/>
      <c r="Q113" s="611"/>
    </row>
    <row r="114" spans="1:17" x14ac:dyDescent="0.35">
      <c r="A114" s="611"/>
      <c r="B114" s="611"/>
      <c r="C114" s="611"/>
      <c r="D114" s="611"/>
      <c r="E114" s="611"/>
      <c r="F114" s="611"/>
      <c r="G114" s="611"/>
      <c r="H114" s="611"/>
      <c r="I114" s="611"/>
      <c r="J114" s="611"/>
      <c r="K114" s="611"/>
      <c r="L114" s="611"/>
      <c r="M114" s="611"/>
      <c r="N114" s="611"/>
      <c r="O114" s="611"/>
      <c r="P114" s="611"/>
      <c r="Q114" s="611"/>
    </row>
    <row r="115" spans="1:17" x14ac:dyDescent="0.35">
      <c r="A115" s="611"/>
      <c r="B115" s="611"/>
      <c r="C115" s="611"/>
      <c r="D115" s="611"/>
      <c r="E115" s="611"/>
      <c r="F115" s="611"/>
      <c r="G115" s="611"/>
      <c r="H115" s="611"/>
      <c r="I115" s="611"/>
      <c r="J115" s="611"/>
      <c r="K115" s="611"/>
      <c r="L115" s="611"/>
      <c r="M115" s="611"/>
      <c r="N115" s="611"/>
      <c r="O115" s="611"/>
      <c r="P115" s="611"/>
      <c r="Q115" s="611"/>
    </row>
    <row r="116" spans="1:17" x14ac:dyDescent="0.35">
      <c r="A116" s="611"/>
      <c r="B116" s="611"/>
      <c r="C116" s="611"/>
      <c r="D116" s="611"/>
      <c r="E116" s="611"/>
      <c r="F116" s="611"/>
      <c r="G116" s="611"/>
      <c r="H116" s="611"/>
      <c r="I116" s="611"/>
      <c r="J116" s="611"/>
      <c r="K116" s="611"/>
      <c r="L116" s="611"/>
      <c r="M116" s="611"/>
      <c r="N116" s="611"/>
      <c r="O116" s="611"/>
      <c r="P116" s="611"/>
      <c r="Q116" s="611"/>
    </row>
    <row r="117" spans="1:17" x14ac:dyDescent="0.35">
      <c r="A117" s="611"/>
      <c r="B117" s="611"/>
      <c r="C117" s="611"/>
      <c r="D117" s="611"/>
      <c r="E117" s="611"/>
      <c r="F117" s="611"/>
      <c r="G117" s="611"/>
      <c r="H117" s="611"/>
      <c r="I117" s="611"/>
      <c r="J117" s="611"/>
      <c r="K117" s="611"/>
      <c r="L117" s="611"/>
      <c r="M117" s="611"/>
      <c r="N117" s="611"/>
      <c r="O117" s="611"/>
      <c r="P117" s="611"/>
      <c r="Q117" s="611"/>
    </row>
    <row r="118" spans="1:17" x14ac:dyDescent="0.35">
      <c r="A118" s="611"/>
      <c r="B118" s="611"/>
      <c r="C118" s="611"/>
      <c r="D118" s="611"/>
      <c r="E118" s="611"/>
      <c r="F118" s="611"/>
      <c r="G118" s="611"/>
      <c r="H118" s="611"/>
      <c r="I118" s="611"/>
      <c r="J118" s="611"/>
      <c r="K118" s="611"/>
      <c r="L118" s="611"/>
      <c r="M118" s="611"/>
      <c r="N118" s="611"/>
      <c r="O118" s="611"/>
      <c r="P118" s="611"/>
      <c r="Q118" s="611"/>
    </row>
    <row r="119" spans="1:17" x14ac:dyDescent="0.35">
      <c r="A119" s="611"/>
      <c r="B119" s="611"/>
      <c r="C119" s="611"/>
      <c r="D119" s="611"/>
      <c r="E119" s="611"/>
      <c r="F119" s="611"/>
      <c r="G119" s="611"/>
      <c r="H119" s="611"/>
      <c r="I119" s="611"/>
      <c r="J119" s="611"/>
      <c r="K119" s="611"/>
      <c r="L119" s="611"/>
      <c r="M119" s="611"/>
      <c r="N119" s="611"/>
      <c r="O119" s="611"/>
      <c r="P119" s="611"/>
      <c r="Q119" s="611"/>
    </row>
    <row r="120" spans="1:17" x14ac:dyDescent="0.35">
      <c r="A120" s="611"/>
      <c r="B120" s="611"/>
      <c r="C120" s="611"/>
      <c r="D120" s="611"/>
      <c r="E120" s="611"/>
      <c r="F120" s="611"/>
      <c r="G120" s="611"/>
      <c r="H120" s="611"/>
      <c r="I120" s="611"/>
      <c r="J120" s="611"/>
      <c r="K120" s="611"/>
      <c r="L120" s="611"/>
      <c r="M120" s="611"/>
      <c r="N120" s="611"/>
      <c r="O120" s="611"/>
      <c r="P120" s="611"/>
      <c r="Q120" s="611"/>
    </row>
    <row r="121" spans="1:17" x14ac:dyDescent="0.35">
      <c r="A121" s="611"/>
      <c r="B121" s="611"/>
      <c r="C121" s="611"/>
      <c r="D121" s="611"/>
      <c r="E121" s="611"/>
      <c r="F121" s="611"/>
      <c r="G121" s="611"/>
      <c r="H121" s="611"/>
      <c r="I121" s="611"/>
      <c r="J121" s="611"/>
      <c r="K121" s="611"/>
      <c r="L121" s="611"/>
      <c r="M121" s="611"/>
      <c r="N121" s="611"/>
      <c r="O121" s="611"/>
      <c r="P121" s="611"/>
      <c r="Q121" s="611"/>
    </row>
    <row r="122" spans="1:17" x14ac:dyDescent="0.35">
      <c r="A122" s="611"/>
      <c r="B122" s="611"/>
      <c r="C122" s="611"/>
      <c r="D122" s="611"/>
      <c r="E122" s="611"/>
      <c r="F122" s="611"/>
      <c r="G122" s="611"/>
      <c r="H122" s="611"/>
      <c r="I122" s="611"/>
      <c r="J122" s="611"/>
      <c r="K122" s="611"/>
      <c r="L122" s="611"/>
      <c r="M122" s="611"/>
      <c r="N122" s="611"/>
      <c r="O122" s="611"/>
      <c r="P122" s="611"/>
      <c r="Q122" s="611"/>
    </row>
    <row r="123" spans="1:17" x14ac:dyDescent="0.35">
      <c r="A123" s="611"/>
      <c r="B123" s="611"/>
      <c r="C123" s="611"/>
      <c r="D123" s="611"/>
      <c r="E123" s="611"/>
      <c r="F123" s="611"/>
      <c r="G123" s="611"/>
      <c r="H123" s="611"/>
      <c r="I123" s="611"/>
      <c r="J123" s="611"/>
      <c r="K123" s="611"/>
      <c r="L123" s="611"/>
      <c r="M123" s="611"/>
      <c r="N123" s="611"/>
      <c r="O123" s="611"/>
      <c r="P123" s="611"/>
      <c r="Q123" s="611"/>
    </row>
    <row r="124" spans="1:17" x14ac:dyDescent="0.35">
      <c r="A124" s="611"/>
      <c r="B124" s="611"/>
      <c r="C124" s="611"/>
      <c r="D124" s="611"/>
      <c r="E124" s="611"/>
      <c r="F124" s="611"/>
      <c r="G124" s="611"/>
      <c r="H124" s="611"/>
      <c r="I124" s="611"/>
      <c r="J124" s="611"/>
      <c r="K124" s="611"/>
      <c r="L124" s="611"/>
      <c r="M124" s="611"/>
      <c r="N124" s="611"/>
      <c r="O124" s="611"/>
      <c r="P124" s="611"/>
      <c r="Q124" s="611"/>
    </row>
    <row r="125" spans="1:17" x14ac:dyDescent="0.35">
      <c r="A125" s="611"/>
      <c r="B125" s="611"/>
      <c r="C125" s="611"/>
      <c r="D125" s="611"/>
      <c r="E125" s="611"/>
      <c r="F125" s="611"/>
      <c r="G125" s="611"/>
      <c r="H125" s="611"/>
      <c r="I125" s="611"/>
      <c r="J125" s="611"/>
      <c r="K125" s="611"/>
      <c r="L125" s="611"/>
      <c r="M125" s="611"/>
      <c r="N125" s="611"/>
      <c r="O125" s="611"/>
      <c r="P125" s="611"/>
      <c r="Q125" s="611"/>
    </row>
    <row r="126" spans="1:17" x14ac:dyDescent="0.35">
      <c r="A126" s="611"/>
      <c r="B126" s="611"/>
      <c r="C126" s="611"/>
      <c r="D126" s="611"/>
      <c r="E126" s="611"/>
      <c r="F126" s="611"/>
      <c r="G126" s="611"/>
      <c r="H126" s="611"/>
      <c r="I126" s="611"/>
      <c r="J126" s="611"/>
      <c r="K126" s="611"/>
      <c r="L126" s="611"/>
      <c r="M126" s="611"/>
      <c r="N126" s="611"/>
      <c r="O126" s="611"/>
      <c r="P126" s="611"/>
      <c r="Q126" s="611"/>
    </row>
    <row r="127" spans="1:17" x14ac:dyDescent="0.35">
      <c r="A127" s="611"/>
      <c r="B127" s="611"/>
      <c r="C127" s="611"/>
      <c r="D127" s="611"/>
      <c r="E127" s="611"/>
      <c r="F127" s="611"/>
      <c r="G127" s="611"/>
      <c r="H127" s="611"/>
      <c r="I127" s="611"/>
      <c r="J127" s="611"/>
      <c r="K127" s="611"/>
      <c r="L127" s="611"/>
      <c r="M127" s="611"/>
      <c r="N127" s="611"/>
      <c r="O127" s="611"/>
      <c r="P127" s="611"/>
      <c r="Q127" s="611"/>
    </row>
    <row r="128" spans="1:17" x14ac:dyDescent="0.35">
      <c r="A128" s="611"/>
      <c r="B128" s="611"/>
      <c r="C128" s="611"/>
      <c r="D128" s="611"/>
      <c r="E128" s="611"/>
      <c r="F128" s="611"/>
      <c r="G128" s="611"/>
      <c r="H128" s="611"/>
      <c r="I128" s="611"/>
      <c r="J128" s="611"/>
      <c r="K128" s="611"/>
      <c r="L128" s="611"/>
      <c r="M128" s="611"/>
      <c r="N128" s="611"/>
      <c r="O128" s="611"/>
      <c r="P128" s="611"/>
      <c r="Q128" s="611"/>
    </row>
    <row r="129" spans="1:17" x14ac:dyDescent="0.35">
      <c r="A129" s="611"/>
      <c r="B129" s="611"/>
      <c r="C129" s="611"/>
      <c r="D129" s="611"/>
      <c r="E129" s="611"/>
      <c r="F129" s="611"/>
      <c r="G129" s="611"/>
      <c r="H129" s="611"/>
      <c r="I129" s="611"/>
      <c r="J129" s="611"/>
      <c r="K129" s="611"/>
      <c r="L129" s="611"/>
      <c r="M129" s="611"/>
      <c r="N129" s="611"/>
      <c r="O129" s="611"/>
      <c r="P129" s="611"/>
      <c r="Q129" s="611"/>
    </row>
    <row r="130" spans="1:17" x14ac:dyDescent="0.35">
      <c r="A130" s="611"/>
      <c r="B130" s="611"/>
      <c r="C130" s="611"/>
      <c r="D130" s="611"/>
      <c r="E130" s="611"/>
      <c r="F130" s="611"/>
      <c r="G130" s="611"/>
      <c r="H130" s="611"/>
      <c r="I130" s="611"/>
      <c r="J130" s="611"/>
      <c r="K130" s="611"/>
      <c r="L130" s="611"/>
      <c r="M130" s="611"/>
      <c r="N130" s="611"/>
      <c r="O130" s="611"/>
      <c r="P130" s="611"/>
      <c r="Q130" s="611"/>
    </row>
    <row r="131" spans="1:17" x14ac:dyDescent="0.35">
      <c r="A131" s="611"/>
      <c r="B131" s="611"/>
      <c r="C131" s="611"/>
      <c r="D131" s="611"/>
      <c r="E131" s="611"/>
      <c r="F131" s="611"/>
      <c r="G131" s="611"/>
      <c r="H131" s="611"/>
      <c r="I131" s="611"/>
      <c r="J131" s="611"/>
      <c r="K131" s="611"/>
      <c r="L131" s="611"/>
      <c r="M131" s="611"/>
      <c r="N131" s="611"/>
      <c r="O131" s="611"/>
      <c r="P131" s="611"/>
      <c r="Q131" s="611"/>
    </row>
    <row r="132" spans="1:17" x14ac:dyDescent="0.35">
      <c r="A132" s="611"/>
      <c r="B132" s="611"/>
      <c r="C132" s="611"/>
      <c r="D132" s="611"/>
      <c r="E132" s="611"/>
      <c r="F132" s="611"/>
      <c r="G132" s="611"/>
      <c r="H132" s="611"/>
      <c r="I132" s="611"/>
      <c r="J132" s="611"/>
      <c r="K132" s="611"/>
      <c r="L132" s="611"/>
      <c r="M132" s="611"/>
      <c r="N132" s="611"/>
      <c r="O132" s="611"/>
      <c r="P132" s="611"/>
      <c r="Q132" s="611"/>
    </row>
    <row r="133" spans="1:17" x14ac:dyDescent="0.35">
      <c r="A133" s="611"/>
      <c r="B133" s="611"/>
      <c r="C133" s="611"/>
      <c r="D133" s="611"/>
      <c r="E133" s="611"/>
      <c r="F133" s="611"/>
      <c r="G133" s="611"/>
      <c r="H133" s="611"/>
      <c r="I133" s="611"/>
      <c r="J133" s="611"/>
      <c r="K133" s="611"/>
      <c r="L133" s="611"/>
      <c r="M133" s="611"/>
      <c r="N133" s="611"/>
      <c r="O133" s="611"/>
      <c r="P133" s="611"/>
      <c r="Q133" s="611"/>
    </row>
    <row r="134" spans="1:17" x14ac:dyDescent="0.35">
      <c r="A134" s="611"/>
      <c r="B134" s="611"/>
      <c r="C134" s="611"/>
      <c r="D134" s="611"/>
      <c r="E134" s="611"/>
      <c r="F134" s="611"/>
      <c r="G134" s="611"/>
      <c r="H134" s="611"/>
      <c r="I134" s="611"/>
      <c r="J134" s="611"/>
      <c r="K134" s="611"/>
      <c r="L134" s="611"/>
      <c r="M134" s="611"/>
      <c r="N134" s="611"/>
      <c r="O134" s="611"/>
      <c r="P134" s="611"/>
      <c r="Q134" s="611"/>
    </row>
    <row r="135" spans="1:17" x14ac:dyDescent="0.35">
      <c r="A135" s="611"/>
      <c r="B135" s="611"/>
      <c r="C135" s="611"/>
      <c r="D135" s="611"/>
      <c r="E135" s="611"/>
      <c r="F135" s="611"/>
      <c r="G135" s="611"/>
      <c r="H135" s="611"/>
      <c r="I135" s="611"/>
      <c r="J135" s="611"/>
      <c r="K135" s="611"/>
      <c r="L135" s="611"/>
      <c r="M135" s="611"/>
      <c r="N135" s="611"/>
      <c r="O135" s="611"/>
      <c r="P135" s="611"/>
      <c r="Q135" s="611"/>
    </row>
    <row r="136" spans="1:17" x14ac:dyDescent="0.35">
      <c r="A136" s="611"/>
      <c r="B136" s="611"/>
      <c r="C136" s="611"/>
      <c r="D136" s="611"/>
      <c r="E136" s="611"/>
      <c r="F136" s="611"/>
      <c r="G136" s="611"/>
      <c r="H136" s="611"/>
      <c r="I136" s="611"/>
      <c r="J136" s="611"/>
      <c r="K136" s="611"/>
      <c r="L136" s="611"/>
      <c r="M136" s="611"/>
      <c r="N136" s="611"/>
      <c r="O136" s="611"/>
      <c r="P136" s="611"/>
      <c r="Q136" s="611"/>
    </row>
    <row r="137" spans="1:17" x14ac:dyDescent="0.35">
      <c r="A137" s="611"/>
      <c r="B137" s="611"/>
      <c r="C137" s="611"/>
      <c r="D137" s="611"/>
      <c r="E137" s="611"/>
      <c r="F137" s="611"/>
      <c r="G137" s="611"/>
      <c r="H137" s="611"/>
      <c r="I137" s="611"/>
      <c r="J137" s="611"/>
      <c r="K137" s="611"/>
      <c r="L137" s="611"/>
      <c r="M137" s="611"/>
      <c r="N137" s="611"/>
      <c r="O137" s="611"/>
      <c r="P137" s="611"/>
      <c r="Q137" s="611"/>
    </row>
    <row r="138" spans="1:17" x14ac:dyDescent="0.35">
      <c r="A138" s="611"/>
      <c r="B138" s="611"/>
      <c r="C138" s="611"/>
      <c r="D138" s="611"/>
      <c r="E138" s="611"/>
      <c r="F138" s="611"/>
      <c r="G138" s="611"/>
      <c r="H138" s="611"/>
      <c r="I138" s="611"/>
      <c r="J138" s="611"/>
      <c r="K138" s="611"/>
      <c r="L138" s="611"/>
      <c r="M138" s="611"/>
      <c r="N138" s="611"/>
      <c r="O138" s="611"/>
      <c r="P138" s="611"/>
      <c r="Q138" s="611"/>
    </row>
    <row r="139" spans="1:17" x14ac:dyDescent="0.35">
      <c r="A139" s="611"/>
      <c r="B139" s="611"/>
      <c r="C139" s="611"/>
      <c r="D139" s="611"/>
      <c r="E139" s="611"/>
      <c r="F139" s="611"/>
      <c r="G139" s="611"/>
      <c r="H139" s="611"/>
      <c r="I139" s="611"/>
      <c r="J139" s="611"/>
      <c r="K139" s="611"/>
      <c r="L139" s="611"/>
      <c r="M139" s="611"/>
      <c r="N139" s="611"/>
      <c r="O139" s="611"/>
      <c r="P139" s="611"/>
      <c r="Q139" s="611"/>
    </row>
    <row r="140" spans="1:17" x14ac:dyDescent="0.35">
      <c r="A140" s="611"/>
      <c r="B140" s="611"/>
      <c r="C140" s="611"/>
      <c r="D140" s="611"/>
      <c r="E140" s="611"/>
      <c r="F140" s="611"/>
      <c r="G140" s="611"/>
      <c r="H140" s="611"/>
      <c r="I140" s="611"/>
      <c r="J140" s="611"/>
      <c r="K140" s="611"/>
      <c r="L140" s="611"/>
      <c r="M140" s="611"/>
      <c r="N140" s="611"/>
      <c r="O140" s="611"/>
      <c r="P140" s="611"/>
      <c r="Q140" s="611"/>
    </row>
    <row r="141" spans="1:17" x14ac:dyDescent="0.35">
      <c r="A141" s="611"/>
      <c r="B141" s="611"/>
      <c r="C141" s="611"/>
      <c r="D141" s="611"/>
      <c r="E141" s="611"/>
      <c r="F141" s="611"/>
      <c r="G141" s="611"/>
      <c r="H141" s="611"/>
      <c r="I141" s="611"/>
      <c r="J141" s="611"/>
      <c r="K141" s="611"/>
      <c r="L141" s="611"/>
      <c r="M141" s="611"/>
      <c r="N141" s="611"/>
      <c r="O141" s="611"/>
      <c r="P141" s="611"/>
      <c r="Q141" s="611"/>
    </row>
    <row r="142" spans="1:17" x14ac:dyDescent="0.35">
      <c r="A142" s="611"/>
      <c r="B142" s="611"/>
      <c r="C142" s="611"/>
      <c r="D142" s="611"/>
      <c r="E142" s="611"/>
      <c r="F142" s="611"/>
      <c r="G142" s="611"/>
      <c r="H142" s="611"/>
      <c r="I142" s="611"/>
      <c r="J142" s="611"/>
      <c r="K142" s="611"/>
      <c r="L142" s="611"/>
      <c r="M142" s="611"/>
      <c r="N142" s="611"/>
      <c r="O142" s="611"/>
      <c r="P142" s="611"/>
      <c r="Q142" s="611"/>
    </row>
    <row r="143" spans="1:17" x14ac:dyDescent="0.35">
      <c r="A143" s="611"/>
      <c r="B143" s="611"/>
      <c r="C143" s="611"/>
      <c r="D143" s="611"/>
      <c r="E143" s="611"/>
      <c r="F143" s="611"/>
      <c r="G143" s="611"/>
      <c r="H143" s="611"/>
      <c r="I143" s="611"/>
      <c r="J143" s="611"/>
      <c r="K143" s="611"/>
      <c r="L143" s="611"/>
      <c r="M143" s="611"/>
      <c r="N143" s="611"/>
      <c r="O143" s="611"/>
      <c r="P143" s="611"/>
      <c r="Q143" s="611"/>
    </row>
    <row r="144" spans="1:17" x14ac:dyDescent="0.35">
      <c r="A144" s="611"/>
      <c r="B144" s="611"/>
      <c r="C144" s="611"/>
      <c r="D144" s="611"/>
      <c r="E144" s="611"/>
      <c r="F144" s="611"/>
      <c r="G144" s="611"/>
      <c r="H144" s="611"/>
      <c r="I144" s="611"/>
      <c r="J144" s="611"/>
      <c r="K144" s="611"/>
      <c r="L144" s="611"/>
      <c r="M144" s="611"/>
      <c r="N144" s="611"/>
      <c r="O144" s="611"/>
      <c r="P144" s="611"/>
      <c r="Q144" s="611"/>
    </row>
    <row r="145" spans="1:17" x14ac:dyDescent="0.35">
      <c r="A145" s="611"/>
      <c r="B145" s="611"/>
      <c r="C145" s="611"/>
      <c r="D145" s="611"/>
      <c r="E145" s="611"/>
      <c r="F145" s="611"/>
      <c r="G145" s="611"/>
      <c r="H145" s="611"/>
      <c r="I145" s="611"/>
      <c r="J145" s="611"/>
      <c r="K145" s="611"/>
      <c r="L145" s="611"/>
      <c r="M145" s="611"/>
      <c r="N145" s="611"/>
      <c r="O145" s="611"/>
      <c r="P145" s="611"/>
      <c r="Q145" s="611"/>
    </row>
    <row r="146" spans="1:17" x14ac:dyDescent="0.35">
      <c r="A146" s="611"/>
      <c r="B146" s="611"/>
      <c r="C146" s="611"/>
      <c r="D146" s="611"/>
      <c r="E146" s="611"/>
      <c r="F146" s="611"/>
      <c r="G146" s="611"/>
      <c r="H146" s="611"/>
      <c r="I146" s="611"/>
      <c r="J146" s="611"/>
      <c r="K146" s="611"/>
      <c r="L146" s="611"/>
      <c r="M146" s="611"/>
      <c r="N146" s="611"/>
      <c r="O146" s="611"/>
      <c r="P146" s="611"/>
      <c r="Q146" s="611"/>
    </row>
    <row r="147" spans="1:17" x14ac:dyDescent="0.35">
      <c r="A147" s="611"/>
      <c r="B147" s="611"/>
      <c r="C147" s="611"/>
      <c r="D147" s="611"/>
      <c r="E147" s="611"/>
      <c r="F147" s="611"/>
      <c r="G147" s="611"/>
      <c r="H147" s="611"/>
      <c r="I147" s="611"/>
      <c r="J147" s="611"/>
      <c r="K147" s="611"/>
      <c r="L147" s="611"/>
      <c r="M147" s="611"/>
      <c r="N147" s="611"/>
      <c r="O147" s="611"/>
      <c r="P147" s="611"/>
      <c r="Q147" s="611"/>
    </row>
    <row r="148" spans="1:17" x14ac:dyDescent="0.35">
      <c r="A148" s="611"/>
      <c r="B148" s="611"/>
      <c r="C148" s="611"/>
      <c r="D148" s="611"/>
      <c r="E148" s="611"/>
      <c r="F148" s="611"/>
      <c r="G148" s="611"/>
      <c r="H148" s="611"/>
      <c r="I148" s="611"/>
      <c r="J148" s="611"/>
      <c r="K148" s="611"/>
      <c r="L148" s="611"/>
      <c r="M148" s="611"/>
      <c r="N148" s="611"/>
      <c r="O148" s="611"/>
      <c r="P148" s="611"/>
      <c r="Q148" s="611"/>
    </row>
    <row r="149" spans="1:17" x14ac:dyDescent="0.35">
      <c r="A149" s="611"/>
      <c r="B149" s="611"/>
      <c r="C149" s="611"/>
      <c r="D149" s="611"/>
      <c r="E149" s="611"/>
      <c r="F149" s="611"/>
      <c r="G149" s="611"/>
      <c r="H149" s="611"/>
      <c r="I149" s="611"/>
      <c r="J149" s="611"/>
      <c r="K149" s="611"/>
      <c r="L149" s="611"/>
      <c r="M149" s="611"/>
      <c r="N149" s="611"/>
      <c r="O149" s="611"/>
      <c r="P149" s="611"/>
      <c r="Q149" s="611"/>
    </row>
    <row r="150" spans="1:17" x14ac:dyDescent="0.35">
      <c r="A150" s="611"/>
      <c r="B150" s="611"/>
      <c r="C150" s="611"/>
      <c r="D150" s="611"/>
      <c r="E150" s="611"/>
      <c r="F150" s="611"/>
      <c r="G150" s="611"/>
      <c r="H150" s="611"/>
      <c r="I150" s="611"/>
      <c r="J150" s="611"/>
      <c r="K150" s="611"/>
      <c r="L150" s="611"/>
      <c r="M150" s="611"/>
      <c r="N150" s="611"/>
      <c r="O150" s="611"/>
      <c r="P150" s="611"/>
      <c r="Q150" s="611"/>
    </row>
    <row r="151" spans="1:17" x14ac:dyDescent="0.35">
      <c r="A151" s="611"/>
      <c r="B151" s="611"/>
      <c r="C151" s="611"/>
      <c r="D151" s="611"/>
      <c r="E151" s="611"/>
      <c r="F151" s="611"/>
      <c r="G151" s="611"/>
      <c r="H151" s="611"/>
      <c r="I151" s="611"/>
      <c r="J151" s="611"/>
      <c r="K151" s="611"/>
      <c r="L151" s="611"/>
      <c r="M151" s="611"/>
      <c r="N151" s="611"/>
      <c r="O151" s="611"/>
      <c r="P151" s="611"/>
      <c r="Q151" s="611"/>
    </row>
    <row r="152" spans="1:17" x14ac:dyDescent="0.35">
      <c r="A152" s="611"/>
      <c r="B152" s="611"/>
      <c r="C152" s="611"/>
      <c r="D152" s="611"/>
      <c r="E152" s="611"/>
      <c r="F152" s="611"/>
      <c r="G152" s="611"/>
      <c r="H152" s="611"/>
      <c r="I152" s="611"/>
      <c r="J152" s="611"/>
      <c r="K152" s="611"/>
      <c r="L152" s="611"/>
      <c r="M152" s="611"/>
      <c r="N152" s="611"/>
      <c r="O152" s="611"/>
      <c r="P152" s="611"/>
      <c r="Q152" s="611"/>
    </row>
    <row r="153" spans="1:17" x14ac:dyDescent="0.35">
      <c r="A153" s="611"/>
      <c r="B153" s="611"/>
      <c r="C153" s="611"/>
      <c r="D153" s="611"/>
      <c r="E153" s="611"/>
      <c r="F153" s="611"/>
      <c r="G153" s="611"/>
      <c r="H153" s="611"/>
      <c r="I153" s="611"/>
      <c r="J153" s="611"/>
      <c r="K153" s="611"/>
      <c r="L153" s="611"/>
      <c r="M153" s="611"/>
      <c r="N153" s="611"/>
      <c r="O153" s="611"/>
      <c r="P153" s="611"/>
      <c r="Q153" s="611"/>
    </row>
    <row r="154" spans="1:17" x14ac:dyDescent="0.35">
      <c r="A154" s="611"/>
      <c r="B154" s="611"/>
      <c r="C154" s="611"/>
      <c r="D154" s="611"/>
      <c r="E154" s="611"/>
      <c r="F154" s="611"/>
      <c r="G154" s="611"/>
      <c r="H154" s="611"/>
      <c r="I154" s="611"/>
      <c r="J154" s="611"/>
      <c r="K154" s="611"/>
      <c r="L154" s="611"/>
      <c r="M154" s="611"/>
      <c r="N154" s="611"/>
      <c r="O154" s="611"/>
      <c r="P154" s="611"/>
      <c r="Q154" s="611"/>
    </row>
    <row r="155" spans="1:17" x14ac:dyDescent="0.35">
      <c r="A155" s="611"/>
      <c r="B155" s="611"/>
      <c r="C155" s="611"/>
      <c r="D155" s="611"/>
      <c r="E155" s="611"/>
      <c r="F155" s="611"/>
      <c r="G155" s="611"/>
      <c r="H155" s="611"/>
      <c r="I155" s="611"/>
      <c r="J155" s="611"/>
      <c r="K155" s="611"/>
      <c r="L155" s="611"/>
      <c r="M155" s="611"/>
      <c r="N155" s="611"/>
      <c r="O155" s="611"/>
      <c r="P155" s="611"/>
      <c r="Q155" s="611"/>
    </row>
    <row r="156" spans="1:17" x14ac:dyDescent="0.35">
      <c r="A156" s="611"/>
      <c r="B156" s="611"/>
      <c r="C156" s="611"/>
      <c r="D156" s="611"/>
      <c r="E156" s="611"/>
      <c r="F156" s="611"/>
      <c r="G156" s="611"/>
      <c r="H156" s="611"/>
      <c r="I156" s="611"/>
      <c r="J156" s="611"/>
      <c r="K156" s="611"/>
      <c r="L156" s="611"/>
      <c r="M156" s="611"/>
      <c r="N156" s="611"/>
      <c r="O156" s="611"/>
      <c r="P156" s="611"/>
      <c r="Q156" s="611"/>
    </row>
    <row r="157" spans="1:17" x14ac:dyDescent="0.35">
      <c r="A157" s="611"/>
      <c r="B157" s="611"/>
      <c r="C157" s="611"/>
      <c r="D157" s="611"/>
      <c r="E157" s="611"/>
      <c r="F157" s="611"/>
      <c r="G157" s="611"/>
      <c r="H157" s="611"/>
      <c r="I157" s="611"/>
      <c r="J157" s="611"/>
      <c r="K157" s="611"/>
      <c r="L157" s="611"/>
      <c r="M157" s="611"/>
      <c r="N157" s="611"/>
      <c r="O157" s="611"/>
      <c r="P157" s="611"/>
      <c r="Q157" s="611"/>
    </row>
    <row r="158" spans="1:17" x14ac:dyDescent="0.35">
      <c r="A158" s="611"/>
      <c r="B158" s="611"/>
      <c r="C158" s="611"/>
      <c r="D158" s="611"/>
      <c r="E158" s="611"/>
      <c r="F158" s="611"/>
      <c r="G158" s="611"/>
      <c r="H158" s="611"/>
      <c r="I158" s="611"/>
      <c r="J158" s="611"/>
      <c r="K158" s="611"/>
      <c r="L158" s="611"/>
      <c r="M158" s="611"/>
      <c r="N158" s="611"/>
      <c r="O158" s="611"/>
      <c r="P158" s="611"/>
      <c r="Q158" s="611"/>
    </row>
    <row r="159" spans="1:17" x14ac:dyDescent="0.35">
      <c r="A159" s="611"/>
      <c r="B159" s="611"/>
      <c r="C159" s="611"/>
      <c r="D159" s="611"/>
      <c r="E159" s="611"/>
      <c r="F159" s="611"/>
      <c r="G159" s="611"/>
      <c r="H159" s="611"/>
      <c r="I159" s="611"/>
      <c r="J159" s="611"/>
      <c r="K159" s="611"/>
      <c r="L159" s="611"/>
      <c r="M159" s="611"/>
      <c r="N159" s="611"/>
      <c r="O159" s="611"/>
      <c r="P159" s="611"/>
      <c r="Q159" s="611"/>
    </row>
    <row r="160" spans="1:17" x14ac:dyDescent="0.35">
      <c r="A160" s="611"/>
      <c r="B160" s="611"/>
      <c r="C160" s="611"/>
      <c r="D160" s="611"/>
      <c r="E160" s="611"/>
      <c r="F160" s="611"/>
      <c r="G160" s="611"/>
      <c r="H160" s="611"/>
      <c r="I160" s="611"/>
      <c r="J160" s="611"/>
      <c r="K160" s="611"/>
      <c r="L160" s="611"/>
      <c r="M160" s="611"/>
      <c r="N160" s="611"/>
      <c r="O160" s="611"/>
      <c r="P160" s="611"/>
      <c r="Q160" s="611"/>
    </row>
    <row r="161" spans="1:17" x14ac:dyDescent="0.35">
      <c r="A161" s="611"/>
      <c r="B161" s="611"/>
      <c r="C161" s="611"/>
      <c r="D161" s="611"/>
      <c r="E161" s="611"/>
      <c r="F161" s="611"/>
      <c r="G161" s="611"/>
      <c r="H161" s="611"/>
      <c r="I161" s="611"/>
      <c r="J161" s="611"/>
      <c r="K161" s="611"/>
      <c r="L161" s="611"/>
      <c r="M161" s="611"/>
      <c r="N161" s="611"/>
      <c r="O161" s="611"/>
      <c r="P161" s="611"/>
      <c r="Q161" s="611"/>
    </row>
    <row r="162" spans="1:17" x14ac:dyDescent="0.35">
      <c r="A162" s="611"/>
      <c r="B162" s="611"/>
      <c r="C162" s="611"/>
      <c r="D162" s="611"/>
      <c r="E162" s="611"/>
      <c r="F162" s="611"/>
      <c r="G162" s="611"/>
      <c r="H162" s="611"/>
      <c r="I162" s="611"/>
      <c r="J162" s="611"/>
      <c r="K162" s="611"/>
      <c r="L162" s="611"/>
      <c r="M162" s="611"/>
      <c r="N162" s="611"/>
      <c r="O162" s="611"/>
      <c r="P162" s="611"/>
      <c r="Q162" s="611"/>
    </row>
    <row r="163" spans="1:17" x14ac:dyDescent="0.35">
      <c r="A163" s="611"/>
      <c r="B163" s="611"/>
      <c r="C163" s="611"/>
      <c r="D163" s="611"/>
      <c r="E163" s="611"/>
      <c r="F163" s="611"/>
      <c r="G163" s="611"/>
      <c r="H163" s="611"/>
      <c r="I163" s="611"/>
      <c r="J163" s="611"/>
      <c r="K163" s="611"/>
      <c r="L163" s="611"/>
      <c r="M163" s="611"/>
      <c r="N163" s="611"/>
      <c r="O163" s="611"/>
      <c r="P163" s="611"/>
      <c r="Q163" s="611"/>
    </row>
    <row r="164" spans="1:17" x14ac:dyDescent="0.35">
      <c r="A164" s="611"/>
      <c r="B164" s="611"/>
      <c r="C164" s="611"/>
      <c r="D164" s="611"/>
      <c r="E164" s="611"/>
      <c r="F164" s="611"/>
      <c r="G164" s="611"/>
      <c r="H164" s="611"/>
      <c r="I164" s="611"/>
      <c r="J164" s="611"/>
      <c r="K164" s="611"/>
      <c r="L164" s="611"/>
      <c r="M164" s="611"/>
      <c r="N164" s="611"/>
      <c r="O164" s="611"/>
      <c r="P164" s="611"/>
      <c r="Q164" s="611"/>
    </row>
    <row r="165" spans="1:17" x14ac:dyDescent="0.35">
      <c r="A165" s="611"/>
      <c r="B165" s="611"/>
      <c r="C165" s="611"/>
      <c r="D165" s="611"/>
      <c r="E165" s="611"/>
      <c r="F165" s="611"/>
      <c r="G165" s="611"/>
      <c r="H165" s="611"/>
      <c r="I165" s="611"/>
      <c r="J165" s="611"/>
      <c r="K165" s="611"/>
      <c r="L165" s="611"/>
      <c r="M165" s="611"/>
      <c r="N165" s="611"/>
      <c r="O165" s="611"/>
      <c r="P165" s="611"/>
      <c r="Q165" s="611"/>
    </row>
    <row r="166" spans="1:17" x14ac:dyDescent="0.35">
      <c r="A166" s="611"/>
      <c r="B166" s="611"/>
      <c r="C166" s="611"/>
      <c r="D166" s="611"/>
      <c r="E166" s="611"/>
      <c r="F166" s="611"/>
      <c r="G166" s="611"/>
      <c r="H166" s="611"/>
      <c r="I166" s="611"/>
      <c r="J166" s="611"/>
      <c r="K166" s="611"/>
      <c r="L166" s="611"/>
      <c r="M166" s="611"/>
      <c r="N166" s="611"/>
      <c r="O166" s="611"/>
      <c r="P166" s="611"/>
      <c r="Q166" s="611"/>
    </row>
    <row r="167" spans="1:17" x14ac:dyDescent="0.35">
      <c r="A167" s="611"/>
      <c r="B167" s="611"/>
      <c r="C167" s="611"/>
      <c r="D167" s="611"/>
      <c r="E167" s="611"/>
      <c r="F167" s="611"/>
      <c r="G167" s="611"/>
      <c r="H167" s="611"/>
      <c r="I167" s="611"/>
      <c r="J167" s="611"/>
      <c r="K167" s="611"/>
      <c r="L167" s="611"/>
      <c r="M167" s="611"/>
      <c r="N167" s="611"/>
      <c r="O167" s="611"/>
      <c r="P167" s="611"/>
      <c r="Q167" s="611"/>
    </row>
    <row r="168" spans="1:17" x14ac:dyDescent="0.35">
      <c r="A168" s="611"/>
      <c r="B168" s="611"/>
      <c r="C168" s="611"/>
      <c r="D168" s="611"/>
      <c r="E168" s="611"/>
      <c r="F168" s="611"/>
      <c r="G168" s="611"/>
      <c r="H168" s="611"/>
      <c r="I168" s="611"/>
      <c r="J168" s="611"/>
      <c r="K168" s="611"/>
      <c r="L168" s="611"/>
      <c r="M168" s="611"/>
      <c r="N168" s="611"/>
      <c r="O168" s="611"/>
      <c r="P168" s="611"/>
      <c r="Q168" s="611"/>
    </row>
    <row r="169" spans="1:17" x14ac:dyDescent="0.35">
      <c r="A169" s="611"/>
      <c r="B169" s="611"/>
      <c r="C169" s="611"/>
      <c r="D169" s="611"/>
      <c r="E169" s="611"/>
      <c r="F169" s="611"/>
      <c r="G169" s="611"/>
      <c r="H169" s="611"/>
      <c r="I169" s="611"/>
      <c r="J169" s="611"/>
      <c r="K169" s="611"/>
      <c r="L169" s="611"/>
      <c r="M169" s="611"/>
      <c r="N169" s="611"/>
      <c r="O169" s="611"/>
      <c r="P169" s="611"/>
      <c r="Q169" s="611"/>
    </row>
    <row r="170" spans="1:17" x14ac:dyDescent="0.35">
      <c r="A170" s="611"/>
      <c r="B170" s="611"/>
      <c r="C170" s="611"/>
      <c r="D170" s="611"/>
      <c r="E170" s="611"/>
      <c r="F170" s="611"/>
      <c r="G170" s="611"/>
      <c r="H170" s="611"/>
      <c r="I170" s="611"/>
      <c r="J170" s="611"/>
      <c r="K170" s="611"/>
      <c r="L170" s="611"/>
      <c r="M170" s="611"/>
      <c r="N170" s="611"/>
      <c r="O170" s="611"/>
      <c r="P170" s="611"/>
      <c r="Q170" s="611"/>
    </row>
    <row r="171" spans="1:17" x14ac:dyDescent="0.35">
      <c r="A171" s="611"/>
      <c r="B171" s="611"/>
      <c r="C171" s="611"/>
      <c r="D171" s="611"/>
      <c r="E171" s="611"/>
      <c r="F171" s="611"/>
      <c r="G171" s="611"/>
      <c r="H171" s="611"/>
      <c r="I171" s="611"/>
      <c r="J171" s="611"/>
      <c r="K171" s="611"/>
      <c r="L171" s="611"/>
      <c r="M171" s="611"/>
      <c r="N171" s="611"/>
      <c r="O171" s="611"/>
      <c r="P171" s="611"/>
      <c r="Q171" s="611"/>
    </row>
    <row r="172" spans="1:17" x14ac:dyDescent="0.35">
      <c r="A172" s="611"/>
      <c r="B172" s="611"/>
      <c r="C172" s="611"/>
      <c r="D172" s="611"/>
      <c r="E172" s="611"/>
      <c r="F172" s="611"/>
      <c r="G172" s="611"/>
      <c r="H172" s="611"/>
      <c r="I172" s="611"/>
      <c r="J172" s="611"/>
      <c r="K172" s="611"/>
      <c r="L172" s="611"/>
      <c r="M172" s="611"/>
      <c r="N172" s="611"/>
      <c r="O172" s="611"/>
      <c r="P172" s="611"/>
      <c r="Q172" s="611"/>
    </row>
    <row r="173" spans="1:17" x14ac:dyDescent="0.35">
      <c r="A173" s="611"/>
      <c r="B173" s="611"/>
      <c r="C173" s="611"/>
      <c r="D173" s="611"/>
      <c r="E173" s="611"/>
      <c r="F173" s="611"/>
      <c r="G173" s="611"/>
      <c r="H173" s="611"/>
      <c r="I173" s="611"/>
      <c r="J173" s="611"/>
      <c r="K173" s="611"/>
      <c r="L173" s="611"/>
      <c r="M173" s="611"/>
      <c r="N173" s="611"/>
      <c r="O173" s="611"/>
      <c r="P173" s="611"/>
      <c r="Q173" s="611"/>
    </row>
    <row r="174" spans="1:17" x14ac:dyDescent="0.35">
      <c r="A174" s="611"/>
      <c r="B174" s="611"/>
      <c r="C174" s="611"/>
      <c r="D174" s="611"/>
      <c r="E174" s="611"/>
      <c r="F174" s="611"/>
      <c r="G174" s="611"/>
      <c r="H174" s="611"/>
      <c r="I174" s="611"/>
      <c r="J174" s="611"/>
      <c r="K174" s="611"/>
      <c r="L174" s="611"/>
      <c r="M174" s="611"/>
      <c r="N174" s="611"/>
      <c r="O174" s="611"/>
      <c r="P174" s="611"/>
      <c r="Q174" s="611"/>
    </row>
    <row r="175" spans="1:17" x14ac:dyDescent="0.35">
      <c r="A175" s="611"/>
      <c r="B175" s="611"/>
      <c r="C175" s="611"/>
      <c r="D175" s="611"/>
      <c r="E175" s="611"/>
      <c r="F175" s="611"/>
      <c r="G175" s="611"/>
      <c r="H175" s="611"/>
      <c r="I175" s="611"/>
      <c r="J175" s="611"/>
      <c r="K175" s="611"/>
      <c r="L175" s="611"/>
      <c r="M175" s="611"/>
      <c r="N175" s="611"/>
      <c r="O175" s="611"/>
      <c r="P175" s="611"/>
      <c r="Q175" s="611"/>
    </row>
    <row r="176" spans="1:17" x14ac:dyDescent="0.35">
      <c r="A176" s="611"/>
      <c r="B176" s="611"/>
      <c r="C176" s="611"/>
      <c r="D176" s="611"/>
      <c r="E176" s="611"/>
      <c r="F176" s="611"/>
      <c r="G176" s="611"/>
      <c r="H176" s="611"/>
      <c r="I176" s="611"/>
      <c r="J176" s="611"/>
      <c r="K176" s="611"/>
      <c r="L176" s="611"/>
      <c r="M176" s="611"/>
      <c r="N176" s="611"/>
      <c r="O176" s="611"/>
      <c r="P176" s="611"/>
      <c r="Q176" s="611"/>
    </row>
    <row r="177" spans="1:17" x14ac:dyDescent="0.35">
      <c r="A177" s="611"/>
      <c r="B177" s="611"/>
      <c r="C177" s="611"/>
      <c r="D177" s="611"/>
      <c r="E177" s="611"/>
      <c r="F177" s="611"/>
      <c r="G177" s="611"/>
      <c r="H177" s="611"/>
      <c r="I177" s="611"/>
      <c r="J177" s="611"/>
      <c r="K177" s="611"/>
      <c r="L177" s="611"/>
      <c r="M177" s="611"/>
      <c r="N177" s="611"/>
      <c r="O177" s="611"/>
      <c r="P177" s="611"/>
      <c r="Q177" s="611"/>
    </row>
    <row r="178" spans="1:17" x14ac:dyDescent="0.35">
      <c r="A178" s="611"/>
      <c r="B178" s="611"/>
      <c r="C178" s="611"/>
      <c r="D178" s="611"/>
      <c r="E178" s="611"/>
      <c r="F178" s="611"/>
      <c r="G178" s="611"/>
      <c r="H178" s="611"/>
      <c r="I178" s="611"/>
      <c r="J178" s="611"/>
      <c r="K178" s="611"/>
      <c r="L178" s="611"/>
      <c r="M178" s="611"/>
      <c r="N178" s="611"/>
      <c r="O178" s="611"/>
      <c r="P178" s="611"/>
      <c r="Q178" s="611"/>
    </row>
    <row r="179" spans="1:17" x14ac:dyDescent="0.35">
      <c r="A179" s="611"/>
      <c r="B179" s="611"/>
      <c r="C179" s="611"/>
      <c r="D179" s="611"/>
      <c r="E179" s="611"/>
      <c r="F179" s="611"/>
      <c r="G179" s="611"/>
      <c r="H179" s="611"/>
      <c r="I179" s="611"/>
      <c r="J179" s="611"/>
      <c r="K179" s="611"/>
      <c r="L179" s="611"/>
      <c r="M179" s="611"/>
      <c r="N179" s="611"/>
      <c r="O179" s="611"/>
      <c r="P179" s="611"/>
      <c r="Q179" s="611"/>
    </row>
    <row r="180" spans="1:17" x14ac:dyDescent="0.35">
      <c r="A180" s="611"/>
      <c r="B180" s="611"/>
      <c r="C180" s="611"/>
      <c r="D180" s="611"/>
      <c r="E180" s="611"/>
      <c r="F180" s="611"/>
      <c r="G180" s="611"/>
      <c r="H180" s="611"/>
      <c r="I180" s="611"/>
      <c r="J180" s="611"/>
      <c r="K180" s="611"/>
      <c r="L180" s="611"/>
      <c r="M180" s="611"/>
      <c r="N180" s="611"/>
      <c r="O180" s="611"/>
      <c r="P180" s="611"/>
      <c r="Q180" s="611"/>
    </row>
    <row r="181" spans="1:17" x14ac:dyDescent="0.35">
      <c r="A181" s="611"/>
      <c r="B181" s="611"/>
      <c r="C181" s="611"/>
      <c r="D181" s="611"/>
      <c r="E181" s="611"/>
      <c r="F181" s="611"/>
      <c r="G181" s="611"/>
      <c r="H181" s="611"/>
      <c r="I181" s="611"/>
      <c r="J181" s="611"/>
      <c r="K181" s="611"/>
      <c r="L181" s="611"/>
      <c r="M181" s="611"/>
      <c r="N181" s="611"/>
      <c r="O181" s="611"/>
      <c r="P181" s="611"/>
      <c r="Q181" s="611"/>
    </row>
    <row r="182" spans="1:17" x14ac:dyDescent="0.35">
      <c r="A182" s="611"/>
      <c r="B182" s="611"/>
      <c r="C182" s="611"/>
      <c r="D182" s="611"/>
      <c r="E182" s="611"/>
      <c r="F182" s="611"/>
      <c r="G182" s="611"/>
      <c r="H182" s="611"/>
      <c r="I182" s="611"/>
      <c r="J182" s="611"/>
      <c r="K182" s="611"/>
      <c r="L182" s="611"/>
      <c r="M182" s="611"/>
      <c r="N182" s="611"/>
      <c r="O182" s="611"/>
      <c r="P182" s="611"/>
      <c r="Q182" s="611"/>
    </row>
    <row r="183" spans="1:17" x14ac:dyDescent="0.35">
      <c r="A183" s="611"/>
      <c r="B183" s="611"/>
      <c r="C183" s="611"/>
      <c r="D183" s="611"/>
      <c r="E183" s="611"/>
      <c r="F183" s="611"/>
      <c r="G183" s="611"/>
      <c r="H183" s="611"/>
      <c r="I183" s="611"/>
      <c r="J183" s="611"/>
      <c r="K183" s="611"/>
      <c r="L183" s="611"/>
      <c r="M183" s="611"/>
      <c r="N183" s="611"/>
      <c r="O183" s="611"/>
      <c r="P183" s="611"/>
      <c r="Q183" s="611"/>
    </row>
    <row r="184" spans="1:17" x14ac:dyDescent="0.35">
      <c r="A184" s="611"/>
      <c r="B184" s="611"/>
      <c r="C184" s="611"/>
      <c r="D184" s="611"/>
      <c r="E184" s="611"/>
      <c r="F184" s="611"/>
      <c r="G184" s="611"/>
      <c r="H184" s="611"/>
      <c r="I184" s="611"/>
      <c r="J184" s="611"/>
      <c r="K184" s="611"/>
      <c r="L184" s="611"/>
      <c r="M184" s="611"/>
      <c r="N184" s="611"/>
      <c r="O184" s="611"/>
      <c r="P184" s="611"/>
      <c r="Q184" s="611"/>
    </row>
    <row r="185" spans="1:17" x14ac:dyDescent="0.35">
      <c r="A185" s="611"/>
      <c r="B185" s="611"/>
      <c r="C185" s="611"/>
      <c r="D185" s="611"/>
      <c r="E185" s="611"/>
      <c r="F185" s="611"/>
      <c r="G185" s="611"/>
      <c r="H185" s="611"/>
      <c r="I185" s="611"/>
      <c r="J185" s="611"/>
      <c r="K185" s="611"/>
      <c r="L185" s="611"/>
      <c r="M185" s="611"/>
      <c r="N185" s="611"/>
      <c r="O185" s="611"/>
      <c r="P185" s="611"/>
      <c r="Q185" s="611"/>
    </row>
    <row r="186" spans="1:17" x14ac:dyDescent="0.35">
      <c r="A186" s="611"/>
      <c r="B186" s="611"/>
      <c r="C186" s="611"/>
      <c r="D186" s="611"/>
      <c r="E186" s="611"/>
      <c r="F186" s="611"/>
      <c r="G186" s="611"/>
      <c r="H186" s="611"/>
      <c r="I186" s="611"/>
      <c r="J186" s="611"/>
      <c r="K186" s="611"/>
      <c r="L186" s="611"/>
      <c r="M186" s="611"/>
      <c r="N186" s="611"/>
      <c r="O186" s="611"/>
      <c r="P186" s="611"/>
      <c r="Q186" s="611"/>
    </row>
    <row r="187" spans="1:17" x14ac:dyDescent="0.35">
      <c r="A187" s="611"/>
      <c r="B187" s="611"/>
      <c r="C187" s="611"/>
      <c r="D187" s="611"/>
      <c r="E187" s="611"/>
      <c r="F187" s="611"/>
      <c r="G187" s="611"/>
      <c r="H187" s="611"/>
      <c r="I187" s="611"/>
      <c r="J187" s="611"/>
      <c r="K187" s="611"/>
      <c r="L187" s="611"/>
      <c r="M187" s="611"/>
      <c r="N187" s="611"/>
      <c r="O187" s="611"/>
      <c r="P187" s="611"/>
      <c r="Q187" s="611"/>
    </row>
    <row r="188" spans="1:17" x14ac:dyDescent="0.35">
      <c r="A188" s="611"/>
      <c r="B188" s="611"/>
      <c r="C188" s="611"/>
      <c r="D188" s="611"/>
      <c r="E188" s="611"/>
      <c r="F188" s="611"/>
      <c r="G188" s="611"/>
      <c r="H188" s="611"/>
      <c r="I188" s="611"/>
      <c r="J188" s="611"/>
      <c r="K188" s="611"/>
      <c r="L188" s="611"/>
      <c r="M188" s="611"/>
      <c r="N188" s="611"/>
      <c r="O188" s="611"/>
      <c r="P188" s="611"/>
      <c r="Q188" s="611"/>
    </row>
    <row r="189" spans="1:17" x14ac:dyDescent="0.35">
      <c r="A189" s="611"/>
      <c r="B189" s="611"/>
      <c r="C189" s="611"/>
      <c r="D189" s="611"/>
      <c r="E189" s="611"/>
      <c r="F189" s="611"/>
      <c r="G189" s="611"/>
      <c r="H189" s="611"/>
      <c r="I189" s="611"/>
      <c r="J189" s="611"/>
      <c r="K189" s="611"/>
      <c r="L189" s="611"/>
      <c r="M189" s="611"/>
      <c r="N189" s="611"/>
      <c r="O189" s="611"/>
      <c r="P189" s="611"/>
      <c r="Q189" s="611"/>
    </row>
    <row r="190" spans="1:17" x14ac:dyDescent="0.35">
      <c r="A190" s="611"/>
      <c r="B190" s="611"/>
      <c r="C190" s="611"/>
      <c r="D190" s="611"/>
      <c r="E190" s="611"/>
      <c r="F190" s="611"/>
      <c r="G190" s="611"/>
      <c r="H190" s="611"/>
      <c r="I190" s="611"/>
      <c r="J190" s="611"/>
      <c r="K190" s="611"/>
      <c r="L190" s="611"/>
      <c r="M190" s="611"/>
      <c r="N190" s="611"/>
      <c r="O190" s="611"/>
      <c r="P190" s="611"/>
      <c r="Q190" s="611"/>
    </row>
    <row r="191" spans="1:17" x14ac:dyDescent="0.35">
      <c r="A191" s="611"/>
      <c r="B191" s="611"/>
      <c r="C191" s="611"/>
      <c r="D191" s="611"/>
      <c r="E191" s="611"/>
      <c r="F191" s="611"/>
      <c r="G191" s="611"/>
      <c r="H191" s="611"/>
      <c r="I191" s="611"/>
      <c r="J191" s="611"/>
      <c r="K191" s="611"/>
      <c r="L191" s="611"/>
      <c r="M191" s="611"/>
      <c r="N191" s="611"/>
      <c r="O191" s="611"/>
      <c r="P191" s="611"/>
      <c r="Q191" s="611"/>
    </row>
    <row r="192" spans="1:17" x14ac:dyDescent="0.35">
      <c r="A192" s="611"/>
      <c r="B192" s="611"/>
      <c r="C192" s="611"/>
      <c r="D192" s="611"/>
      <c r="E192" s="611"/>
      <c r="F192" s="611"/>
      <c r="G192" s="611"/>
      <c r="H192" s="611"/>
      <c r="I192" s="611"/>
      <c r="J192" s="611"/>
      <c r="K192" s="611"/>
      <c r="L192" s="611"/>
      <c r="M192" s="611"/>
      <c r="N192" s="611"/>
      <c r="O192" s="611"/>
      <c r="P192" s="611"/>
      <c r="Q192" s="611"/>
    </row>
    <row r="193" spans="1:17" x14ac:dyDescent="0.35">
      <c r="A193" s="611"/>
      <c r="B193" s="611"/>
      <c r="C193" s="611"/>
      <c r="D193" s="611"/>
      <c r="E193" s="611"/>
      <c r="F193" s="611"/>
      <c r="G193" s="611"/>
      <c r="H193" s="611"/>
      <c r="I193" s="611"/>
      <c r="J193" s="611"/>
      <c r="K193" s="611"/>
      <c r="L193" s="611"/>
      <c r="M193" s="611"/>
      <c r="N193" s="611"/>
      <c r="O193" s="611"/>
      <c r="P193" s="611"/>
      <c r="Q193" s="611"/>
    </row>
    <row r="194" spans="1:17" x14ac:dyDescent="0.35">
      <c r="A194" s="611"/>
      <c r="B194" s="611"/>
      <c r="C194" s="611"/>
      <c r="D194" s="611"/>
      <c r="E194" s="611"/>
      <c r="F194" s="611"/>
      <c r="G194" s="611"/>
      <c r="H194" s="611"/>
      <c r="I194" s="611"/>
      <c r="J194" s="611"/>
      <c r="K194" s="611"/>
      <c r="L194" s="611"/>
      <c r="M194" s="611"/>
      <c r="N194" s="611"/>
      <c r="O194" s="611"/>
      <c r="P194" s="611"/>
      <c r="Q194" s="611"/>
    </row>
    <row r="195" spans="1:17" x14ac:dyDescent="0.35">
      <c r="A195" s="611"/>
      <c r="B195" s="611"/>
      <c r="C195" s="611"/>
      <c r="D195" s="611"/>
      <c r="E195" s="611"/>
      <c r="F195" s="611"/>
      <c r="G195" s="611"/>
      <c r="H195" s="611"/>
      <c r="I195" s="611"/>
      <c r="J195" s="611"/>
      <c r="K195" s="611"/>
      <c r="L195" s="611"/>
      <c r="M195" s="611"/>
      <c r="N195" s="611"/>
      <c r="O195" s="611"/>
      <c r="P195" s="611"/>
      <c r="Q195" s="611"/>
    </row>
    <row r="196" spans="1:17" x14ac:dyDescent="0.35">
      <c r="A196" s="611"/>
      <c r="B196" s="611"/>
      <c r="C196" s="611"/>
      <c r="D196" s="611"/>
      <c r="E196" s="611"/>
      <c r="F196" s="611"/>
      <c r="G196" s="611"/>
      <c r="H196" s="611"/>
      <c r="I196" s="611"/>
      <c r="J196" s="611"/>
      <c r="K196" s="611"/>
      <c r="L196" s="611"/>
      <c r="M196" s="611"/>
      <c r="N196" s="611"/>
      <c r="O196" s="611"/>
      <c r="P196" s="611"/>
      <c r="Q196" s="611"/>
    </row>
    <row r="197" spans="1:17" x14ac:dyDescent="0.35">
      <c r="A197" s="611"/>
      <c r="B197" s="611"/>
      <c r="C197" s="611"/>
      <c r="D197" s="611"/>
      <c r="E197" s="611"/>
      <c r="F197" s="611"/>
      <c r="G197" s="611"/>
      <c r="H197" s="611"/>
      <c r="I197" s="611"/>
      <c r="J197" s="611"/>
      <c r="K197" s="611"/>
      <c r="L197" s="611"/>
      <c r="M197" s="611"/>
      <c r="N197" s="611"/>
      <c r="O197" s="611"/>
      <c r="P197" s="611"/>
      <c r="Q197" s="611"/>
    </row>
    <row r="198" spans="1:17" x14ac:dyDescent="0.35">
      <c r="A198" s="611"/>
      <c r="B198" s="611"/>
      <c r="C198" s="611"/>
      <c r="D198" s="611"/>
      <c r="E198" s="611"/>
      <c r="F198" s="611"/>
      <c r="G198" s="611"/>
      <c r="H198" s="611"/>
      <c r="I198" s="611"/>
      <c r="J198" s="611"/>
      <c r="K198" s="611"/>
      <c r="L198" s="611"/>
      <c r="M198" s="611"/>
      <c r="N198" s="611"/>
      <c r="O198" s="611"/>
      <c r="P198" s="611"/>
      <c r="Q198" s="611"/>
    </row>
    <row r="199" spans="1:17" x14ac:dyDescent="0.35">
      <c r="A199" s="611"/>
      <c r="B199" s="611"/>
      <c r="C199" s="611"/>
      <c r="D199" s="611"/>
      <c r="E199" s="611"/>
      <c r="F199" s="611"/>
      <c r="G199" s="611"/>
      <c r="H199" s="611"/>
      <c r="I199" s="611"/>
      <c r="J199" s="611"/>
      <c r="K199" s="611"/>
      <c r="L199" s="611"/>
      <c r="M199" s="611"/>
      <c r="N199" s="611"/>
      <c r="O199" s="611"/>
      <c r="P199" s="611"/>
      <c r="Q199" s="611"/>
    </row>
    <row r="200" spans="1:17" x14ac:dyDescent="0.35">
      <c r="A200" s="611"/>
      <c r="B200" s="611"/>
      <c r="C200" s="611"/>
      <c r="D200" s="611"/>
      <c r="E200" s="611"/>
      <c r="F200" s="611"/>
      <c r="G200" s="611"/>
      <c r="H200" s="611"/>
      <c r="I200" s="611"/>
      <c r="J200" s="611"/>
      <c r="K200" s="611"/>
      <c r="L200" s="611"/>
      <c r="M200" s="611"/>
      <c r="N200" s="611"/>
      <c r="O200" s="611"/>
      <c r="P200" s="611"/>
      <c r="Q200" s="611"/>
    </row>
    <row r="201" spans="1:17" x14ac:dyDescent="0.35">
      <c r="A201" s="611"/>
      <c r="B201" s="611"/>
      <c r="C201" s="611"/>
      <c r="D201" s="611"/>
      <c r="E201" s="611"/>
      <c r="F201" s="611"/>
      <c r="G201" s="611"/>
      <c r="H201" s="611"/>
      <c r="I201" s="611"/>
      <c r="J201" s="611"/>
      <c r="K201" s="611"/>
      <c r="L201" s="611"/>
      <c r="M201" s="611"/>
      <c r="N201" s="611"/>
      <c r="O201" s="611"/>
      <c r="P201" s="611"/>
      <c r="Q201" s="611"/>
    </row>
    <row r="202" spans="1:17" x14ac:dyDescent="0.35">
      <c r="A202" s="611"/>
      <c r="B202" s="611"/>
      <c r="C202" s="611"/>
      <c r="D202" s="611"/>
      <c r="E202" s="611"/>
      <c r="F202" s="611"/>
      <c r="G202" s="611"/>
      <c r="H202" s="611"/>
      <c r="I202" s="611"/>
      <c r="J202" s="611"/>
      <c r="K202" s="611"/>
      <c r="L202" s="611"/>
      <c r="M202" s="611"/>
      <c r="N202" s="611"/>
      <c r="O202" s="611"/>
      <c r="P202" s="611"/>
      <c r="Q202" s="611"/>
    </row>
    <row r="203" spans="1:17" x14ac:dyDescent="0.35">
      <c r="A203" s="611"/>
      <c r="B203" s="611"/>
      <c r="C203" s="611"/>
      <c r="D203" s="611"/>
      <c r="E203" s="611"/>
      <c r="F203" s="611"/>
      <c r="G203" s="611"/>
      <c r="H203" s="611"/>
      <c r="I203" s="611"/>
      <c r="J203" s="611"/>
      <c r="K203" s="611"/>
      <c r="L203" s="611"/>
      <c r="M203" s="611"/>
      <c r="N203" s="611"/>
      <c r="O203" s="611"/>
      <c r="P203" s="611"/>
      <c r="Q203" s="611"/>
    </row>
    <row r="204" spans="1:17" x14ac:dyDescent="0.35">
      <c r="A204" s="611"/>
      <c r="B204" s="611"/>
      <c r="C204" s="611"/>
      <c r="D204" s="611"/>
      <c r="E204" s="611"/>
      <c r="F204" s="611"/>
      <c r="G204" s="611"/>
      <c r="H204" s="611"/>
      <c r="I204" s="611"/>
      <c r="J204" s="611"/>
      <c r="K204" s="611"/>
      <c r="L204" s="611"/>
      <c r="M204" s="611"/>
      <c r="N204" s="611"/>
      <c r="O204" s="611"/>
      <c r="P204" s="611"/>
      <c r="Q204" s="611"/>
    </row>
    <row r="205" spans="1:17" x14ac:dyDescent="0.35">
      <c r="A205" s="611"/>
      <c r="B205" s="611"/>
      <c r="C205" s="611"/>
      <c r="D205" s="611"/>
      <c r="E205" s="611"/>
      <c r="F205" s="611"/>
      <c r="G205" s="611"/>
      <c r="H205" s="611"/>
      <c r="I205" s="611"/>
      <c r="J205" s="611"/>
      <c r="K205" s="611"/>
      <c r="L205" s="611"/>
      <c r="M205" s="611"/>
      <c r="N205" s="611"/>
      <c r="O205" s="611"/>
      <c r="P205" s="611"/>
      <c r="Q205" s="611"/>
    </row>
    <row r="206" spans="1:17" x14ac:dyDescent="0.35">
      <c r="A206" s="611"/>
      <c r="B206" s="611"/>
      <c r="C206" s="611"/>
      <c r="D206" s="611"/>
      <c r="E206" s="611"/>
      <c r="F206" s="611"/>
      <c r="G206" s="611"/>
      <c r="H206" s="611"/>
      <c r="I206" s="611"/>
      <c r="J206" s="611"/>
      <c r="K206" s="611"/>
      <c r="L206" s="611"/>
      <c r="M206" s="611"/>
      <c r="N206" s="611"/>
      <c r="O206" s="611"/>
      <c r="P206" s="611"/>
      <c r="Q206" s="611"/>
    </row>
    <row r="207" spans="1:17" x14ac:dyDescent="0.35">
      <c r="A207" s="611"/>
      <c r="B207" s="611"/>
      <c r="C207" s="611"/>
      <c r="D207" s="611"/>
      <c r="E207" s="611"/>
      <c r="F207" s="611"/>
      <c r="G207" s="611"/>
      <c r="H207" s="611"/>
      <c r="I207" s="611"/>
      <c r="J207" s="611"/>
      <c r="K207" s="611"/>
      <c r="L207" s="611"/>
      <c r="M207" s="611"/>
      <c r="N207" s="611"/>
      <c r="O207" s="611"/>
      <c r="P207" s="611"/>
      <c r="Q207" s="611"/>
    </row>
    <row r="208" spans="1:17" x14ac:dyDescent="0.35">
      <c r="A208" s="611"/>
      <c r="B208" s="611"/>
      <c r="C208" s="611"/>
      <c r="D208" s="611"/>
      <c r="E208" s="611"/>
      <c r="F208" s="611"/>
      <c r="G208" s="611"/>
      <c r="H208" s="611"/>
      <c r="I208" s="611"/>
      <c r="J208" s="611"/>
      <c r="K208" s="611"/>
      <c r="L208" s="611"/>
      <c r="M208" s="611"/>
      <c r="N208" s="611"/>
      <c r="O208" s="611"/>
      <c r="P208" s="611"/>
      <c r="Q208" s="611"/>
    </row>
    <row r="209" spans="1:17" x14ac:dyDescent="0.35">
      <c r="A209" s="611"/>
      <c r="B209" s="611"/>
      <c r="C209" s="611"/>
      <c r="D209" s="611"/>
      <c r="E209" s="611"/>
      <c r="F209" s="611"/>
      <c r="G209" s="611"/>
      <c r="H209" s="611"/>
      <c r="I209" s="611"/>
      <c r="J209" s="611"/>
      <c r="K209" s="611"/>
      <c r="L209" s="611"/>
      <c r="M209" s="611"/>
      <c r="N209" s="611"/>
      <c r="O209" s="611"/>
      <c r="P209" s="611"/>
      <c r="Q209" s="611"/>
    </row>
    <row r="210" spans="1:17" x14ac:dyDescent="0.35">
      <c r="A210" s="611"/>
      <c r="B210" s="611"/>
      <c r="C210" s="611"/>
      <c r="D210" s="611"/>
      <c r="E210" s="611"/>
      <c r="F210" s="611"/>
      <c r="G210" s="611"/>
      <c r="H210" s="611"/>
      <c r="I210" s="611"/>
      <c r="J210" s="611"/>
      <c r="K210" s="611"/>
      <c r="L210" s="611"/>
      <c r="M210" s="611"/>
      <c r="N210" s="611"/>
      <c r="O210" s="611"/>
      <c r="P210" s="611"/>
      <c r="Q210" s="611"/>
    </row>
    <row r="211" spans="1:17" x14ac:dyDescent="0.35">
      <c r="A211" s="611"/>
      <c r="B211" s="611"/>
      <c r="C211" s="611"/>
      <c r="D211" s="611"/>
      <c r="E211" s="611"/>
      <c r="F211" s="611"/>
      <c r="G211" s="611"/>
      <c r="H211" s="611"/>
      <c r="I211" s="611"/>
      <c r="J211" s="611"/>
      <c r="K211" s="611"/>
      <c r="L211" s="611"/>
      <c r="M211" s="611"/>
      <c r="N211" s="611"/>
      <c r="O211" s="611"/>
      <c r="P211" s="611"/>
      <c r="Q211" s="611"/>
    </row>
    <row r="212" spans="1:17" x14ac:dyDescent="0.35">
      <c r="A212" s="611"/>
      <c r="B212" s="611"/>
      <c r="C212" s="611"/>
      <c r="D212" s="611"/>
      <c r="E212" s="611"/>
      <c r="F212" s="611"/>
      <c r="G212" s="611"/>
      <c r="H212" s="611"/>
      <c r="I212" s="611"/>
      <c r="J212" s="611"/>
      <c r="K212" s="611"/>
      <c r="L212" s="611"/>
      <c r="M212" s="611"/>
      <c r="N212" s="611"/>
      <c r="O212" s="611"/>
      <c r="P212" s="611"/>
      <c r="Q212" s="611"/>
    </row>
    <row r="213" spans="1:17" x14ac:dyDescent="0.35">
      <c r="A213" s="611"/>
      <c r="B213" s="611"/>
      <c r="C213" s="611"/>
      <c r="D213" s="611"/>
      <c r="E213" s="611"/>
      <c r="F213" s="611"/>
      <c r="G213" s="611"/>
      <c r="H213" s="611"/>
      <c r="I213" s="611"/>
      <c r="J213" s="611"/>
      <c r="K213" s="611"/>
      <c r="L213" s="611"/>
      <c r="M213" s="611"/>
      <c r="N213" s="611"/>
      <c r="O213" s="611"/>
      <c r="P213" s="611"/>
      <c r="Q213" s="611"/>
    </row>
    <row r="214" spans="1:17" x14ac:dyDescent="0.35">
      <c r="A214" s="611"/>
      <c r="B214" s="611"/>
      <c r="C214" s="611"/>
      <c r="D214" s="611"/>
      <c r="E214" s="611"/>
      <c r="F214" s="611"/>
      <c r="G214" s="611"/>
      <c r="H214" s="611"/>
      <c r="I214" s="611"/>
      <c r="J214" s="611"/>
      <c r="K214" s="611"/>
      <c r="L214" s="611"/>
      <c r="M214" s="611"/>
      <c r="N214" s="611"/>
      <c r="O214" s="611"/>
      <c r="P214" s="611"/>
      <c r="Q214" s="611"/>
    </row>
    <row r="215" spans="1:17" x14ac:dyDescent="0.35">
      <c r="A215" s="611"/>
      <c r="B215" s="611"/>
      <c r="C215" s="611"/>
      <c r="D215" s="611"/>
      <c r="E215" s="611"/>
      <c r="F215" s="611"/>
      <c r="G215" s="611"/>
      <c r="H215" s="611"/>
      <c r="I215" s="611"/>
      <c r="J215" s="611"/>
      <c r="K215" s="611"/>
      <c r="L215" s="611"/>
      <c r="M215" s="611"/>
      <c r="N215" s="611"/>
      <c r="O215" s="611"/>
      <c r="P215" s="611"/>
      <c r="Q215" s="611"/>
    </row>
    <row r="216" spans="1:17" x14ac:dyDescent="0.35">
      <c r="A216" s="611"/>
      <c r="B216" s="611"/>
      <c r="C216" s="611"/>
      <c r="D216" s="611"/>
      <c r="E216" s="611"/>
      <c r="F216" s="611"/>
      <c r="G216" s="611"/>
      <c r="H216" s="611"/>
      <c r="I216" s="611"/>
      <c r="J216" s="611"/>
      <c r="K216" s="611"/>
      <c r="L216" s="611"/>
      <c r="M216" s="611"/>
      <c r="N216" s="611"/>
      <c r="O216" s="611"/>
      <c r="P216" s="611"/>
      <c r="Q216" s="611"/>
    </row>
    <row r="217" spans="1:17" x14ac:dyDescent="0.35">
      <c r="A217" s="611"/>
      <c r="B217" s="611"/>
      <c r="C217" s="611"/>
      <c r="D217" s="611"/>
      <c r="E217" s="611"/>
      <c r="F217" s="611"/>
      <c r="G217" s="611"/>
      <c r="H217" s="611"/>
      <c r="I217" s="611"/>
      <c r="J217" s="611"/>
      <c r="K217" s="611"/>
      <c r="L217" s="611"/>
      <c r="M217" s="611"/>
      <c r="N217" s="611"/>
      <c r="O217" s="611"/>
      <c r="P217" s="611"/>
      <c r="Q217" s="611"/>
    </row>
    <row r="218" spans="1:17" x14ac:dyDescent="0.35">
      <c r="A218" s="611"/>
      <c r="B218" s="611"/>
      <c r="C218" s="611"/>
      <c r="D218" s="611"/>
      <c r="E218" s="611"/>
      <c r="F218" s="611"/>
      <c r="G218" s="611"/>
      <c r="H218" s="611"/>
      <c r="I218" s="611"/>
      <c r="J218" s="611"/>
      <c r="K218" s="611"/>
      <c r="L218" s="611"/>
      <c r="M218" s="611"/>
      <c r="N218" s="611"/>
      <c r="O218" s="611"/>
      <c r="P218" s="611"/>
      <c r="Q218" s="611"/>
    </row>
    <row r="219" spans="1:17" x14ac:dyDescent="0.35">
      <c r="A219" s="611"/>
      <c r="B219" s="611"/>
      <c r="C219" s="611"/>
      <c r="D219" s="611"/>
      <c r="E219" s="611"/>
      <c r="F219" s="611"/>
      <c r="G219" s="611"/>
      <c r="H219" s="611"/>
      <c r="I219" s="611"/>
      <c r="J219" s="611"/>
      <c r="K219" s="611"/>
      <c r="L219" s="611"/>
      <c r="M219" s="611"/>
      <c r="N219" s="611"/>
      <c r="O219" s="611"/>
      <c r="P219" s="611"/>
      <c r="Q219" s="611"/>
    </row>
    <row r="220" spans="1:17" x14ac:dyDescent="0.35">
      <c r="A220" s="611"/>
      <c r="B220" s="611"/>
      <c r="C220" s="611"/>
      <c r="D220" s="611"/>
      <c r="E220" s="611"/>
      <c r="F220" s="611"/>
      <c r="G220" s="611"/>
      <c r="H220" s="611"/>
      <c r="I220" s="611"/>
      <c r="J220" s="611"/>
      <c r="K220" s="611"/>
      <c r="L220" s="611"/>
      <c r="M220" s="611"/>
      <c r="N220" s="611"/>
      <c r="O220" s="611"/>
      <c r="P220" s="611"/>
      <c r="Q220" s="611"/>
    </row>
    <row r="221" spans="1:17" x14ac:dyDescent="0.35">
      <c r="A221" s="611"/>
      <c r="B221" s="611"/>
      <c r="C221" s="611"/>
      <c r="D221" s="611"/>
      <c r="E221" s="611"/>
      <c r="F221" s="611"/>
      <c r="G221" s="611"/>
      <c r="H221" s="611"/>
      <c r="I221" s="611"/>
      <c r="J221" s="611"/>
      <c r="K221" s="611"/>
      <c r="L221" s="611"/>
      <c r="M221" s="611"/>
      <c r="N221" s="611"/>
      <c r="O221" s="611"/>
      <c r="P221" s="611"/>
      <c r="Q221" s="611"/>
    </row>
    <row r="222" spans="1:17" x14ac:dyDescent="0.35">
      <c r="A222" s="611"/>
      <c r="B222" s="611"/>
      <c r="C222" s="611"/>
      <c r="D222" s="611"/>
      <c r="E222" s="611"/>
      <c r="F222" s="611"/>
      <c r="G222" s="611"/>
      <c r="H222" s="611"/>
      <c r="I222" s="611"/>
      <c r="J222" s="611"/>
      <c r="K222" s="611"/>
      <c r="L222" s="611"/>
      <c r="M222" s="611"/>
      <c r="N222" s="611"/>
      <c r="O222" s="611"/>
      <c r="P222" s="611"/>
      <c r="Q222" s="611"/>
    </row>
    <row r="223" spans="1:17" x14ac:dyDescent="0.35">
      <c r="A223" s="611"/>
      <c r="B223" s="611"/>
      <c r="C223" s="611"/>
      <c r="D223" s="611"/>
      <c r="E223" s="611"/>
      <c r="F223" s="611"/>
      <c r="G223" s="611"/>
      <c r="H223" s="611"/>
      <c r="I223" s="611"/>
      <c r="J223" s="611"/>
      <c r="K223" s="611"/>
      <c r="L223" s="611"/>
      <c r="M223" s="611"/>
      <c r="N223" s="611"/>
      <c r="O223" s="611"/>
      <c r="P223" s="611"/>
      <c r="Q223" s="611"/>
    </row>
    <row r="224" spans="1:17" x14ac:dyDescent="0.35">
      <c r="A224" s="611"/>
      <c r="B224" s="611"/>
      <c r="C224" s="611"/>
      <c r="D224" s="611"/>
      <c r="E224" s="611"/>
      <c r="F224" s="611"/>
      <c r="G224" s="611"/>
      <c r="H224" s="611"/>
      <c r="I224" s="611"/>
      <c r="J224" s="611"/>
      <c r="K224" s="611"/>
      <c r="L224" s="611"/>
      <c r="M224" s="611"/>
      <c r="N224" s="611"/>
      <c r="O224" s="611"/>
      <c r="P224" s="611"/>
      <c r="Q224" s="611"/>
    </row>
    <row r="225" spans="1:17" x14ac:dyDescent="0.35">
      <c r="A225" s="611"/>
      <c r="B225" s="611"/>
      <c r="C225" s="611"/>
      <c r="D225" s="611"/>
      <c r="E225" s="611"/>
      <c r="F225" s="611"/>
      <c r="G225" s="611"/>
      <c r="H225" s="611"/>
      <c r="I225" s="611"/>
      <c r="J225" s="611"/>
      <c r="K225" s="611"/>
      <c r="L225" s="611"/>
      <c r="M225" s="611"/>
      <c r="N225" s="611"/>
      <c r="O225" s="611"/>
      <c r="P225" s="611"/>
      <c r="Q225" s="611"/>
    </row>
    <row r="226" spans="1:17" x14ac:dyDescent="0.35">
      <c r="A226" s="611"/>
      <c r="B226" s="611"/>
      <c r="C226" s="611"/>
      <c r="D226" s="611"/>
      <c r="E226" s="611"/>
      <c r="F226" s="611"/>
      <c r="G226" s="611"/>
      <c r="H226" s="611"/>
      <c r="I226" s="611"/>
      <c r="J226" s="611"/>
      <c r="K226" s="611"/>
      <c r="L226" s="611"/>
      <c r="M226" s="611"/>
      <c r="N226" s="611"/>
      <c r="O226" s="611"/>
      <c r="P226" s="611"/>
      <c r="Q226" s="611"/>
    </row>
    <row r="227" spans="1:17" x14ac:dyDescent="0.35">
      <c r="A227" s="611"/>
      <c r="B227" s="611"/>
      <c r="C227" s="611"/>
      <c r="D227" s="611"/>
      <c r="E227" s="611"/>
      <c r="F227" s="611"/>
      <c r="G227" s="611"/>
      <c r="H227" s="611"/>
      <c r="I227" s="611"/>
      <c r="J227" s="611"/>
      <c r="K227" s="611"/>
      <c r="L227" s="611"/>
      <c r="M227" s="611"/>
      <c r="N227" s="611"/>
      <c r="O227" s="611"/>
      <c r="P227" s="611"/>
      <c r="Q227" s="611"/>
    </row>
    <row r="228" spans="1:17" x14ac:dyDescent="0.35">
      <c r="A228" s="611"/>
      <c r="B228" s="611"/>
      <c r="C228" s="611"/>
      <c r="D228" s="611"/>
      <c r="E228" s="611"/>
      <c r="F228" s="611"/>
      <c r="G228" s="611"/>
      <c r="H228" s="611"/>
      <c r="I228" s="611"/>
      <c r="J228" s="611"/>
      <c r="K228" s="611"/>
      <c r="L228" s="611"/>
      <c r="M228" s="611"/>
      <c r="N228" s="611"/>
      <c r="O228" s="611"/>
      <c r="P228" s="611"/>
      <c r="Q228" s="611"/>
    </row>
    <row r="229" spans="1:17" x14ac:dyDescent="0.35">
      <c r="A229" s="611"/>
      <c r="B229" s="611"/>
      <c r="C229" s="611"/>
      <c r="D229" s="611"/>
      <c r="E229" s="611"/>
      <c r="F229" s="611"/>
      <c r="G229" s="611"/>
      <c r="H229" s="611"/>
      <c r="I229" s="611"/>
      <c r="J229" s="611"/>
      <c r="K229" s="611"/>
      <c r="L229" s="611"/>
      <c r="M229" s="611"/>
      <c r="N229" s="611"/>
      <c r="O229" s="611"/>
      <c r="P229" s="611"/>
      <c r="Q229" s="611"/>
    </row>
    <row r="230" spans="1:17" x14ac:dyDescent="0.35">
      <c r="A230" s="611"/>
      <c r="B230" s="611"/>
      <c r="C230" s="611"/>
      <c r="D230" s="611"/>
      <c r="E230" s="611"/>
      <c r="F230" s="611"/>
      <c r="G230" s="611"/>
      <c r="H230" s="611"/>
      <c r="I230" s="611"/>
      <c r="J230" s="611"/>
      <c r="K230" s="611"/>
      <c r="L230" s="611"/>
      <c r="M230" s="611"/>
      <c r="N230" s="611"/>
      <c r="O230" s="611"/>
      <c r="P230" s="611"/>
      <c r="Q230" s="611"/>
    </row>
    <row r="231" spans="1:17" x14ac:dyDescent="0.35">
      <c r="A231" s="611"/>
      <c r="B231" s="611"/>
      <c r="C231" s="611"/>
      <c r="D231" s="611"/>
      <c r="E231" s="611"/>
      <c r="F231" s="611"/>
      <c r="G231" s="611"/>
      <c r="H231" s="611"/>
      <c r="I231" s="611"/>
      <c r="J231" s="611"/>
      <c r="K231" s="611"/>
      <c r="L231" s="611"/>
      <c r="M231" s="611"/>
      <c r="N231" s="611"/>
      <c r="O231" s="611"/>
      <c r="P231" s="611"/>
      <c r="Q231" s="611"/>
    </row>
    <row r="232" spans="1:17" x14ac:dyDescent="0.35">
      <c r="A232" s="611"/>
      <c r="B232" s="611"/>
      <c r="C232" s="611"/>
      <c r="D232" s="611"/>
      <c r="E232" s="611"/>
      <c r="F232" s="611"/>
      <c r="G232" s="611"/>
      <c r="H232" s="611"/>
      <c r="I232" s="611"/>
      <c r="J232" s="611"/>
      <c r="K232" s="611"/>
      <c r="L232" s="611"/>
      <c r="M232" s="611"/>
      <c r="N232" s="611"/>
      <c r="O232" s="611"/>
      <c r="P232" s="611"/>
      <c r="Q232" s="611"/>
    </row>
    <row r="233" spans="1:17" x14ac:dyDescent="0.35">
      <c r="A233" s="611"/>
      <c r="B233" s="611"/>
      <c r="C233" s="611"/>
      <c r="D233" s="611"/>
      <c r="E233" s="611"/>
      <c r="F233" s="611"/>
      <c r="G233" s="611"/>
      <c r="H233" s="611"/>
      <c r="I233" s="611"/>
      <c r="J233" s="611"/>
      <c r="K233" s="611"/>
      <c r="L233" s="611"/>
      <c r="M233" s="611"/>
      <c r="N233" s="611"/>
      <c r="O233" s="611"/>
      <c r="P233" s="611"/>
      <c r="Q233" s="611"/>
    </row>
    <row r="234" spans="1:17" x14ac:dyDescent="0.35">
      <c r="A234" s="611"/>
      <c r="B234" s="611"/>
      <c r="C234" s="611"/>
      <c r="D234" s="611"/>
      <c r="E234" s="611"/>
      <c r="F234" s="611"/>
      <c r="G234" s="611"/>
      <c r="H234" s="611"/>
      <c r="I234" s="611"/>
      <c r="J234" s="611"/>
      <c r="K234" s="611"/>
      <c r="L234" s="611"/>
      <c r="M234" s="611"/>
      <c r="N234" s="611"/>
      <c r="O234" s="611"/>
      <c r="P234" s="611"/>
      <c r="Q234" s="611"/>
    </row>
    <row r="235" spans="1:17" x14ac:dyDescent="0.35">
      <c r="A235" s="611"/>
      <c r="B235" s="611"/>
      <c r="C235" s="611"/>
      <c r="D235" s="611"/>
      <c r="E235" s="611"/>
      <c r="F235" s="611"/>
      <c r="G235" s="611"/>
      <c r="H235" s="611"/>
      <c r="I235" s="611"/>
      <c r="J235" s="611"/>
      <c r="K235" s="611"/>
      <c r="L235" s="611"/>
      <c r="M235" s="611"/>
      <c r="N235" s="611"/>
      <c r="O235" s="611"/>
      <c r="P235" s="611"/>
      <c r="Q235" s="611"/>
    </row>
    <row r="236" spans="1:17" x14ac:dyDescent="0.35">
      <c r="A236" s="611"/>
      <c r="B236" s="611"/>
      <c r="C236" s="611"/>
      <c r="D236" s="611"/>
      <c r="E236" s="611"/>
      <c r="F236" s="611"/>
      <c r="G236" s="611"/>
      <c r="H236" s="611"/>
      <c r="I236" s="611"/>
      <c r="J236" s="611"/>
      <c r="K236" s="611"/>
      <c r="L236" s="611"/>
      <c r="M236" s="611"/>
      <c r="N236" s="611"/>
      <c r="O236" s="611"/>
      <c r="P236" s="611"/>
      <c r="Q236" s="611"/>
    </row>
    <row r="237" spans="1:17" x14ac:dyDescent="0.35">
      <c r="A237" s="611"/>
      <c r="B237" s="611"/>
      <c r="C237" s="611"/>
      <c r="D237" s="611"/>
      <c r="E237" s="611"/>
      <c r="F237" s="611"/>
      <c r="G237" s="611"/>
      <c r="H237" s="611"/>
      <c r="I237" s="611"/>
      <c r="J237" s="611"/>
      <c r="K237" s="611"/>
      <c r="L237" s="611"/>
      <c r="M237" s="611"/>
      <c r="N237" s="611"/>
      <c r="O237" s="611"/>
      <c r="P237" s="611"/>
      <c r="Q237" s="611"/>
    </row>
    <row r="238" spans="1:17" x14ac:dyDescent="0.35">
      <c r="A238" s="611"/>
      <c r="B238" s="611"/>
      <c r="C238" s="611"/>
      <c r="D238" s="611"/>
      <c r="E238" s="611"/>
      <c r="F238" s="611"/>
      <c r="G238" s="611"/>
      <c r="H238" s="611"/>
      <c r="I238" s="611"/>
      <c r="J238" s="611"/>
      <c r="K238" s="611"/>
      <c r="L238" s="611"/>
      <c r="M238" s="611"/>
      <c r="N238" s="611"/>
      <c r="O238" s="611"/>
      <c r="P238" s="611"/>
      <c r="Q238" s="611"/>
    </row>
    <row r="239" spans="1:17" x14ac:dyDescent="0.35">
      <c r="A239" s="611"/>
      <c r="B239" s="611"/>
      <c r="C239" s="611"/>
      <c r="D239" s="611"/>
      <c r="E239" s="611"/>
      <c r="F239" s="611"/>
      <c r="G239" s="611"/>
      <c r="H239" s="611"/>
      <c r="I239" s="611"/>
      <c r="J239" s="611"/>
      <c r="K239" s="611"/>
      <c r="L239" s="611"/>
      <c r="M239" s="611"/>
      <c r="N239" s="611"/>
      <c r="O239" s="611"/>
      <c r="P239" s="611"/>
      <c r="Q239" s="611"/>
    </row>
    <row r="240" spans="1:17" x14ac:dyDescent="0.35">
      <c r="A240" s="611"/>
      <c r="B240" s="611"/>
      <c r="C240" s="611"/>
      <c r="D240" s="611"/>
      <c r="E240" s="611"/>
      <c r="F240" s="611"/>
      <c r="G240" s="611"/>
      <c r="H240" s="611"/>
      <c r="I240" s="611"/>
      <c r="J240" s="611"/>
      <c r="K240" s="611"/>
      <c r="L240" s="611"/>
      <c r="M240" s="611"/>
      <c r="N240" s="611"/>
      <c r="O240" s="611"/>
      <c r="P240" s="611"/>
      <c r="Q240" s="611"/>
    </row>
    <row r="241" spans="1:17" x14ac:dyDescent="0.35">
      <c r="A241" s="611"/>
      <c r="B241" s="611"/>
      <c r="C241" s="611"/>
      <c r="D241" s="611"/>
      <c r="E241" s="611"/>
      <c r="F241" s="611"/>
      <c r="G241" s="611"/>
      <c r="H241" s="611"/>
      <c r="I241" s="611"/>
      <c r="J241" s="611"/>
      <c r="K241" s="611"/>
      <c r="L241" s="611"/>
      <c r="M241" s="611"/>
      <c r="N241" s="611"/>
      <c r="O241" s="611"/>
      <c r="P241" s="611"/>
      <c r="Q241" s="611"/>
    </row>
    <row r="242" spans="1:17" x14ac:dyDescent="0.35">
      <c r="A242" s="611"/>
      <c r="B242" s="611"/>
      <c r="C242" s="611"/>
      <c r="D242" s="611"/>
      <c r="E242" s="611"/>
      <c r="F242" s="611"/>
      <c r="G242" s="611"/>
      <c r="H242" s="611"/>
      <c r="I242" s="611"/>
      <c r="J242" s="611"/>
      <c r="K242" s="611"/>
      <c r="L242" s="611"/>
      <c r="M242" s="611"/>
      <c r="N242" s="611"/>
      <c r="O242" s="611"/>
      <c r="P242" s="611"/>
      <c r="Q242" s="611"/>
    </row>
    <row r="243" spans="1:17" x14ac:dyDescent="0.35">
      <c r="A243" s="611"/>
      <c r="B243" s="611"/>
      <c r="C243" s="611"/>
      <c r="D243" s="611"/>
      <c r="E243" s="611"/>
      <c r="F243" s="611"/>
      <c r="G243" s="611"/>
      <c r="H243" s="611"/>
      <c r="I243" s="611"/>
      <c r="J243" s="611"/>
      <c r="K243" s="611"/>
      <c r="L243" s="611"/>
      <c r="M243" s="611"/>
      <c r="N243" s="611"/>
      <c r="O243" s="611"/>
      <c r="P243" s="611"/>
      <c r="Q243" s="611"/>
    </row>
    <row r="244" spans="1:17" x14ac:dyDescent="0.35">
      <c r="A244" s="611"/>
      <c r="B244" s="611"/>
      <c r="C244" s="611"/>
      <c r="D244" s="611"/>
      <c r="E244" s="611"/>
      <c r="F244" s="611"/>
      <c r="G244" s="611"/>
      <c r="H244" s="611"/>
      <c r="I244" s="611"/>
      <c r="J244" s="611"/>
      <c r="K244" s="611"/>
      <c r="L244" s="611"/>
      <c r="M244" s="611"/>
      <c r="N244" s="611"/>
      <c r="O244" s="611"/>
      <c r="P244" s="611"/>
      <c r="Q244" s="611"/>
    </row>
    <row r="245" spans="1:17" x14ac:dyDescent="0.35">
      <c r="A245" s="611"/>
      <c r="B245" s="611"/>
      <c r="C245" s="611"/>
      <c r="D245" s="611"/>
      <c r="E245" s="611"/>
      <c r="F245" s="611"/>
      <c r="G245" s="611"/>
      <c r="H245" s="611"/>
      <c r="I245" s="611"/>
      <c r="J245" s="611"/>
      <c r="K245" s="611"/>
      <c r="L245" s="611"/>
      <c r="M245" s="611"/>
      <c r="N245" s="611"/>
      <c r="O245" s="611"/>
      <c r="P245" s="611"/>
      <c r="Q245" s="611"/>
    </row>
    <row r="246" spans="1:17" x14ac:dyDescent="0.35">
      <c r="A246" s="611"/>
      <c r="B246" s="611"/>
      <c r="C246" s="611"/>
      <c r="D246" s="611"/>
      <c r="E246" s="611"/>
      <c r="F246" s="611"/>
      <c r="G246" s="611"/>
      <c r="H246" s="611"/>
      <c r="I246" s="611"/>
      <c r="J246" s="611"/>
      <c r="K246" s="611"/>
      <c r="L246" s="611"/>
      <c r="M246" s="611"/>
      <c r="N246" s="611"/>
      <c r="O246" s="611"/>
      <c r="P246" s="611"/>
      <c r="Q246" s="611"/>
    </row>
    <row r="247" spans="1:17" x14ac:dyDescent="0.35">
      <c r="A247" s="611"/>
      <c r="B247" s="611"/>
      <c r="C247" s="611"/>
      <c r="D247" s="611"/>
      <c r="E247" s="611"/>
      <c r="F247" s="611"/>
      <c r="G247" s="611"/>
      <c r="H247" s="611"/>
      <c r="I247" s="611"/>
      <c r="J247" s="611"/>
      <c r="K247" s="611"/>
      <c r="L247" s="611"/>
      <c r="M247" s="611"/>
      <c r="N247" s="611"/>
      <c r="O247" s="611"/>
      <c r="P247" s="611"/>
      <c r="Q247" s="611"/>
    </row>
    <row r="248" spans="1:17" x14ac:dyDescent="0.35">
      <c r="A248" s="611"/>
      <c r="B248" s="611"/>
      <c r="C248" s="611"/>
      <c r="D248" s="611"/>
      <c r="E248" s="611"/>
      <c r="F248" s="611"/>
      <c r="G248" s="611"/>
      <c r="H248" s="611"/>
      <c r="I248" s="611"/>
      <c r="J248" s="611"/>
      <c r="K248" s="611"/>
      <c r="L248" s="611"/>
      <c r="M248" s="611"/>
      <c r="N248" s="611"/>
      <c r="O248" s="611"/>
      <c r="P248" s="611"/>
      <c r="Q248" s="611"/>
    </row>
    <row r="249" spans="1:17" x14ac:dyDescent="0.35">
      <c r="A249" s="611"/>
      <c r="B249" s="611"/>
      <c r="C249" s="611"/>
      <c r="D249" s="611"/>
      <c r="E249" s="611"/>
      <c r="F249" s="611"/>
      <c r="G249" s="611"/>
      <c r="H249" s="611"/>
      <c r="I249" s="611"/>
      <c r="J249" s="611"/>
      <c r="K249" s="611"/>
      <c r="L249" s="611"/>
      <c r="M249" s="611"/>
      <c r="N249" s="611"/>
      <c r="O249" s="611"/>
      <c r="P249" s="611"/>
      <c r="Q249" s="611"/>
    </row>
    <row r="250" spans="1:17" x14ac:dyDescent="0.35">
      <c r="A250" s="611"/>
      <c r="B250" s="611"/>
      <c r="C250" s="611"/>
      <c r="D250" s="611"/>
      <c r="E250" s="611"/>
      <c r="F250" s="611"/>
      <c r="G250" s="611"/>
      <c r="H250" s="611"/>
      <c r="I250" s="611"/>
      <c r="J250" s="611"/>
      <c r="K250" s="611"/>
      <c r="L250" s="611"/>
      <c r="M250" s="611"/>
      <c r="N250" s="611"/>
      <c r="O250" s="611"/>
      <c r="P250" s="611"/>
      <c r="Q250" s="611"/>
    </row>
    <row r="251" spans="1:17" x14ac:dyDescent="0.35">
      <c r="A251" s="611"/>
      <c r="B251" s="611"/>
      <c r="C251" s="611"/>
      <c r="D251" s="611"/>
      <c r="E251" s="611"/>
      <c r="F251" s="611"/>
      <c r="G251" s="611"/>
      <c r="H251" s="611"/>
      <c r="I251" s="611"/>
      <c r="J251" s="611"/>
      <c r="K251" s="611"/>
      <c r="L251" s="611"/>
      <c r="M251" s="611"/>
      <c r="N251" s="611"/>
      <c r="O251" s="611"/>
      <c r="P251" s="611"/>
      <c r="Q251" s="611"/>
    </row>
    <row r="252" spans="1:17" x14ac:dyDescent="0.35">
      <c r="A252" s="611"/>
      <c r="B252" s="611"/>
      <c r="C252" s="611"/>
      <c r="D252" s="611"/>
      <c r="E252" s="611"/>
      <c r="F252" s="611"/>
      <c r="G252" s="611"/>
      <c r="H252" s="611"/>
      <c r="I252" s="611"/>
      <c r="J252" s="611"/>
      <c r="K252" s="611"/>
      <c r="L252" s="611"/>
      <c r="M252" s="611"/>
      <c r="N252" s="611"/>
      <c r="O252" s="611"/>
      <c r="P252" s="611"/>
      <c r="Q252" s="611"/>
    </row>
    <row r="253" spans="1:17" x14ac:dyDescent="0.35">
      <c r="A253" s="611"/>
      <c r="B253" s="611"/>
      <c r="C253" s="611"/>
      <c r="D253" s="611"/>
      <c r="E253" s="611"/>
      <c r="F253" s="611"/>
      <c r="G253" s="611"/>
      <c r="H253" s="611"/>
      <c r="I253" s="611"/>
      <c r="J253" s="611"/>
      <c r="K253" s="611"/>
      <c r="L253" s="611"/>
      <c r="M253" s="611"/>
      <c r="N253" s="611"/>
      <c r="O253" s="611"/>
      <c r="P253" s="611"/>
      <c r="Q253" s="611"/>
    </row>
    <row r="254" spans="1:17" x14ac:dyDescent="0.35">
      <c r="A254" s="611"/>
      <c r="B254" s="611"/>
      <c r="C254" s="611"/>
      <c r="D254" s="611"/>
      <c r="E254" s="611"/>
      <c r="F254" s="611"/>
      <c r="G254" s="611"/>
      <c r="H254" s="611"/>
      <c r="I254" s="611"/>
      <c r="J254" s="611"/>
      <c r="K254" s="611"/>
      <c r="L254" s="611"/>
      <c r="M254" s="611"/>
      <c r="N254" s="611"/>
      <c r="O254" s="611"/>
      <c r="P254" s="611"/>
      <c r="Q254" s="611"/>
    </row>
    <row r="255" spans="1:17" x14ac:dyDescent="0.35">
      <c r="A255" s="611"/>
      <c r="B255" s="611"/>
      <c r="C255" s="611"/>
      <c r="D255" s="611"/>
      <c r="E255" s="611"/>
      <c r="F255" s="611"/>
      <c r="G255" s="611"/>
      <c r="H255" s="611"/>
      <c r="I255" s="611"/>
      <c r="J255" s="611"/>
      <c r="K255" s="611"/>
      <c r="L255" s="611"/>
      <c r="M255" s="611"/>
      <c r="N255" s="611"/>
      <c r="O255" s="611"/>
      <c r="P255" s="611"/>
      <c r="Q255" s="611"/>
    </row>
    <row r="256" spans="1:17" x14ac:dyDescent="0.35">
      <c r="A256" s="611"/>
      <c r="B256" s="611"/>
      <c r="C256" s="611"/>
      <c r="D256" s="611"/>
      <c r="E256" s="611"/>
      <c r="F256" s="611"/>
      <c r="G256" s="611"/>
      <c r="H256" s="611"/>
      <c r="I256" s="611"/>
      <c r="J256" s="611"/>
      <c r="K256" s="611"/>
      <c r="L256" s="611"/>
      <c r="M256" s="611"/>
      <c r="N256" s="611"/>
      <c r="O256" s="611"/>
      <c r="P256" s="611"/>
      <c r="Q256" s="611"/>
    </row>
    <row r="257" spans="1:17" x14ac:dyDescent="0.35">
      <c r="A257" s="611"/>
      <c r="B257" s="611"/>
      <c r="C257" s="611"/>
      <c r="D257" s="611"/>
      <c r="E257" s="611"/>
      <c r="F257" s="611"/>
      <c r="G257" s="611"/>
      <c r="H257" s="611"/>
      <c r="I257" s="611"/>
      <c r="J257" s="611"/>
      <c r="K257" s="611"/>
      <c r="L257" s="611"/>
      <c r="M257" s="611"/>
      <c r="N257" s="611"/>
      <c r="O257" s="611"/>
      <c r="P257" s="611"/>
      <c r="Q257" s="611"/>
    </row>
    <row r="258" spans="1:17" x14ac:dyDescent="0.35">
      <c r="A258" s="611"/>
      <c r="B258" s="611"/>
      <c r="C258" s="611"/>
      <c r="D258" s="611"/>
      <c r="E258" s="611"/>
      <c r="F258" s="611"/>
      <c r="G258" s="611"/>
      <c r="H258" s="611"/>
      <c r="I258" s="611"/>
      <c r="J258" s="611"/>
      <c r="K258" s="611"/>
      <c r="L258" s="611"/>
      <c r="M258" s="611"/>
      <c r="N258" s="611"/>
      <c r="O258" s="611"/>
      <c r="P258" s="611"/>
      <c r="Q258" s="611"/>
    </row>
    <row r="259" spans="1:17" x14ac:dyDescent="0.35">
      <c r="A259" s="611"/>
      <c r="B259" s="611"/>
      <c r="C259" s="611"/>
      <c r="D259" s="611"/>
      <c r="E259" s="611"/>
      <c r="F259" s="611"/>
      <c r="G259" s="611"/>
      <c r="H259" s="611"/>
      <c r="I259" s="611"/>
      <c r="J259" s="611"/>
      <c r="K259" s="611"/>
      <c r="L259" s="611"/>
      <c r="M259" s="611"/>
      <c r="N259" s="611"/>
      <c r="O259" s="611"/>
      <c r="P259" s="611"/>
      <c r="Q259" s="611"/>
    </row>
    <row r="260" spans="1:17" x14ac:dyDescent="0.35">
      <c r="A260" s="611"/>
      <c r="B260" s="611"/>
      <c r="C260" s="611"/>
      <c r="D260" s="611"/>
      <c r="E260" s="611"/>
      <c r="F260" s="611"/>
      <c r="G260" s="611"/>
      <c r="H260" s="611"/>
      <c r="I260" s="611"/>
      <c r="J260" s="611"/>
      <c r="K260" s="611"/>
      <c r="L260" s="611"/>
      <c r="M260" s="611"/>
      <c r="N260" s="611"/>
      <c r="O260" s="611"/>
      <c r="P260" s="611"/>
      <c r="Q260" s="611"/>
    </row>
    <row r="261" spans="1:17" x14ac:dyDescent="0.35">
      <c r="A261" s="611"/>
      <c r="B261" s="611"/>
      <c r="C261" s="611"/>
      <c r="D261" s="611"/>
      <c r="E261" s="611"/>
      <c r="F261" s="611"/>
      <c r="G261" s="611"/>
      <c r="H261" s="611"/>
      <c r="I261" s="611"/>
      <c r="J261" s="611"/>
      <c r="K261" s="611"/>
      <c r="L261" s="611"/>
      <c r="M261" s="611"/>
      <c r="N261" s="611"/>
      <c r="O261" s="611"/>
      <c r="P261" s="611"/>
      <c r="Q261" s="611"/>
    </row>
    <row r="262" spans="1:17" x14ac:dyDescent="0.35">
      <c r="A262" s="611"/>
      <c r="B262" s="611"/>
      <c r="C262" s="611"/>
      <c r="D262" s="611"/>
      <c r="E262" s="611"/>
      <c r="F262" s="611"/>
      <c r="G262" s="611"/>
      <c r="H262" s="611"/>
      <c r="I262" s="611"/>
      <c r="J262" s="611"/>
      <c r="K262" s="611"/>
      <c r="L262" s="611"/>
      <c r="M262" s="611"/>
      <c r="N262" s="611"/>
      <c r="O262" s="611"/>
      <c r="P262" s="611"/>
      <c r="Q262" s="611"/>
    </row>
    <row r="263" spans="1:17" x14ac:dyDescent="0.35">
      <c r="A263" s="611"/>
      <c r="B263" s="611"/>
      <c r="C263" s="611"/>
      <c r="D263" s="611"/>
      <c r="E263" s="611"/>
      <c r="F263" s="611"/>
      <c r="G263" s="611"/>
      <c r="H263" s="611"/>
      <c r="I263" s="611"/>
      <c r="J263" s="611"/>
      <c r="K263" s="611"/>
      <c r="L263" s="611"/>
      <c r="M263" s="611"/>
      <c r="N263" s="611"/>
      <c r="O263" s="611"/>
      <c r="P263" s="611"/>
      <c r="Q263" s="611"/>
    </row>
    <row r="264" spans="1:17" x14ac:dyDescent="0.35">
      <c r="A264" s="611"/>
      <c r="B264" s="611"/>
      <c r="C264" s="611"/>
      <c r="D264" s="611"/>
      <c r="E264" s="611"/>
      <c r="F264" s="611"/>
      <c r="G264" s="611"/>
      <c r="H264" s="611"/>
      <c r="I264" s="611"/>
      <c r="J264" s="611"/>
      <c r="K264" s="611"/>
      <c r="L264" s="611"/>
      <c r="M264" s="611"/>
      <c r="N264" s="611"/>
      <c r="O264" s="611"/>
      <c r="P264" s="611"/>
      <c r="Q264" s="611"/>
    </row>
    <row r="265" spans="1:17" x14ac:dyDescent="0.35">
      <c r="A265" s="611"/>
      <c r="B265" s="611"/>
      <c r="C265" s="611"/>
      <c r="D265" s="611"/>
      <c r="E265" s="611"/>
      <c r="F265" s="611"/>
      <c r="G265" s="611"/>
      <c r="H265" s="611"/>
      <c r="I265" s="611"/>
      <c r="J265" s="611"/>
      <c r="K265" s="611"/>
      <c r="L265" s="611"/>
      <c r="M265" s="611"/>
      <c r="N265" s="611"/>
      <c r="O265" s="611"/>
      <c r="P265" s="611"/>
      <c r="Q265" s="611"/>
    </row>
    <row r="266" spans="1:17" x14ac:dyDescent="0.35">
      <c r="A266" s="611"/>
      <c r="B266" s="611"/>
      <c r="C266" s="611"/>
      <c r="D266" s="611"/>
      <c r="E266" s="611"/>
      <c r="F266" s="611"/>
      <c r="G266" s="611"/>
      <c r="H266" s="611"/>
      <c r="I266" s="611"/>
      <c r="J266" s="611"/>
      <c r="K266" s="611"/>
      <c r="L266" s="611"/>
      <c r="M266" s="611"/>
      <c r="N266" s="611"/>
      <c r="O266" s="611"/>
      <c r="P266" s="611"/>
      <c r="Q266" s="611"/>
    </row>
    <row r="267" spans="1:17" x14ac:dyDescent="0.35">
      <c r="A267" s="611"/>
      <c r="B267" s="611"/>
      <c r="C267" s="611"/>
      <c r="D267" s="611"/>
      <c r="E267" s="611"/>
      <c r="F267" s="611"/>
      <c r="G267" s="611"/>
      <c r="H267" s="611"/>
      <c r="I267" s="611"/>
      <c r="J267" s="611"/>
      <c r="K267" s="611"/>
      <c r="L267" s="611"/>
      <c r="M267" s="611"/>
      <c r="N267" s="611"/>
      <c r="O267" s="611"/>
      <c r="P267" s="611"/>
      <c r="Q267" s="611"/>
    </row>
    <row r="268" spans="1:17" x14ac:dyDescent="0.35">
      <c r="A268" s="611"/>
      <c r="B268" s="611"/>
      <c r="C268" s="611"/>
      <c r="D268" s="611"/>
      <c r="E268" s="611"/>
      <c r="F268" s="611"/>
      <c r="G268" s="611"/>
      <c r="H268" s="611"/>
      <c r="I268" s="611"/>
      <c r="J268" s="611"/>
      <c r="K268" s="611"/>
      <c r="L268" s="611"/>
      <c r="M268" s="611"/>
      <c r="N268" s="611"/>
      <c r="O268" s="611"/>
      <c r="P268" s="611"/>
      <c r="Q268" s="611"/>
    </row>
    <row r="269" spans="1:17" x14ac:dyDescent="0.35">
      <c r="A269" s="611"/>
      <c r="B269" s="611"/>
      <c r="C269" s="611"/>
      <c r="D269" s="611"/>
      <c r="E269" s="611"/>
      <c r="F269" s="611"/>
      <c r="G269" s="611"/>
      <c r="H269" s="611"/>
      <c r="I269" s="611"/>
      <c r="J269" s="611"/>
      <c r="K269" s="611"/>
      <c r="L269" s="611"/>
      <c r="M269" s="611"/>
      <c r="N269" s="611"/>
      <c r="O269" s="611"/>
      <c r="P269" s="611"/>
      <c r="Q269" s="611"/>
    </row>
    <row r="270" spans="1:17" x14ac:dyDescent="0.35">
      <c r="A270" s="611"/>
      <c r="B270" s="611"/>
      <c r="C270" s="611"/>
      <c r="D270" s="611"/>
      <c r="E270" s="611"/>
      <c r="F270" s="611"/>
      <c r="G270" s="611"/>
      <c r="H270" s="611"/>
      <c r="I270" s="611"/>
      <c r="J270" s="611"/>
      <c r="K270" s="611"/>
      <c r="L270" s="611"/>
      <c r="M270" s="611"/>
      <c r="N270" s="611"/>
      <c r="O270" s="611"/>
      <c r="P270" s="611"/>
      <c r="Q270" s="611"/>
    </row>
    <row r="271" spans="1:17" x14ac:dyDescent="0.35">
      <c r="A271" s="611"/>
      <c r="B271" s="611"/>
      <c r="C271" s="611"/>
      <c r="D271" s="611"/>
      <c r="E271" s="611"/>
      <c r="F271" s="611"/>
      <c r="G271" s="611"/>
      <c r="H271" s="611"/>
      <c r="I271" s="611"/>
      <c r="J271" s="611"/>
      <c r="K271" s="611"/>
      <c r="L271" s="611"/>
      <c r="M271" s="611"/>
      <c r="N271" s="611"/>
      <c r="O271" s="611"/>
      <c r="P271" s="611"/>
      <c r="Q271" s="611"/>
    </row>
    <row r="272" spans="1:17" x14ac:dyDescent="0.35">
      <c r="A272" s="611"/>
      <c r="B272" s="611"/>
      <c r="C272" s="611"/>
      <c r="D272" s="611"/>
      <c r="E272" s="611"/>
      <c r="F272" s="611"/>
      <c r="G272" s="611"/>
      <c r="H272" s="611"/>
      <c r="I272" s="611"/>
      <c r="J272" s="611"/>
      <c r="K272" s="611"/>
      <c r="L272" s="611"/>
      <c r="M272" s="611"/>
      <c r="N272" s="611"/>
      <c r="O272" s="611"/>
      <c r="P272" s="611"/>
      <c r="Q272" s="611"/>
    </row>
    <row r="273" spans="1:17" x14ac:dyDescent="0.35">
      <c r="A273" s="611"/>
      <c r="B273" s="611"/>
      <c r="C273" s="611"/>
      <c r="D273" s="611"/>
      <c r="E273" s="611"/>
      <c r="F273" s="611"/>
      <c r="G273" s="611"/>
      <c r="H273" s="611"/>
      <c r="I273" s="611"/>
      <c r="J273" s="611"/>
      <c r="K273" s="611"/>
      <c r="L273" s="611"/>
      <c r="M273" s="611"/>
      <c r="N273" s="611"/>
      <c r="O273" s="611"/>
      <c r="P273" s="611"/>
      <c r="Q273" s="611"/>
    </row>
    <row r="274" spans="1:17" x14ac:dyDescent="0.35">
      <c r="A274" s="611"/>
      <c r="B274" s="611"/>
      <c r="C274" s="611"/>
      <c r="D274" s="611"/>
      <c r="E274" s="611"/>
      <c r="F274" s="611"/>
      <c r="G274" s="611"/>
      <c r="H274" s="611"/>
      <c r="I274" s="611"/>
      <c r="J274" s="611"/>
      <c r="K274" s="611"/>
      <c r="L274" s="611"/>
      <c r="M274" s="611"/>
      <c r="N274" s="611"/>
      <c r="O274" s="611"/>
      <c r="P274" s="611"/>
      <c r="Q274" s="611"/>
    </row>
    <row r="275" spans="1:17" x14ac:dyDescent="0.35">
      <c r="A275" s="611"/>
      <c r="B275" s="611"/>
      <c r="C275" s="611"/>
      <c r="D275" s="611"/>
      <c r="E275" s="611"/>
      <c r="F275" s="611"/>
      <c r="G275" s="611"/>
      <c r="H275" s="611"/>
      <c r="I275" s="611"/>
      <c r="J275" s="611"/>
      <c r="K275" s="611"/>
      <c r="L275" s="611"/>
      <c r="M275" s="611"/>
      <c r="N275" s="611"/>
      <c r="O275" s="611"/>
      <c r="P275" s="611"/>
      <c r="Q275" s="611"/>
    </row>
    <row r="276" spans="1:17" x14ac:dyDescent="0.35">
      <c r="A276" s="611"/>
      <c r="B276" s="611"/>
      <c r="C276" s="611"/>
      <c r="D276" s="611"/>
      <c r="E276" s="611"/>
      <c r="F276" s="611"/>
      <c r="G276" s="611"/>
      <c r="H276" s="611"/>
      <c r="I276" s="611"/>
      <c r="J276" s="611"/>
      <c r="K276" s="611"/>
      <c r="L276" s="611"/>
      <c r="M276" s="611"/>
      <c r="N276" s="611"/>
      <c r="O276" s="611"/>
      <c r="P276" s="611"/>
      <c r="Q276" s="611"/>
    </row>
    <row r="277" spans="1:17" x14ac:dyDescent="0.35">
      <c r="A277" s="611"/>
      <c r="B277" s="611"/>
      <c r="C277" s="611"/>
      <c r="D277" s="611"/>
      <c r="E277" s="611"/>
      <c r="F277" s="611"/>
      <c r="G277" s="611"/>
      <c r="H277" s="611"/>
      <c r="I277" s="611"/>
      <c r="J277" s="611"/>
      <c r="K277" s="611"/>
      <c r="L277" s="611"/>
      <c r="M277" s="611"/>
      <c r="N277" s="611"/>
      <c r="O277" s="611"/>
      <c r="P277" s="611"/>
      <c r="Q277" s="611"/>
    </row>
    <row r="278" spans="1:17" x14ac:dyDescent="0.35">
      <c r="A278" s="611"/>
      <c r="B278" s="611"/>
      <c r="C278" s="611"/>
      <c r="D278" s="611"/>
      <c r="E278" s="611"/>
      <c r="F278" s="611"/>
      <c r="G278" s="611"/>
      <c r="H278" s="611"/>
      <c r="I278" s="611"/>
      <c r="J278" s="611"/>
      <c r="K278" s="611"/>
      <c r="L278" s="611"/>
      <c r="M278" s="611"/>
      <c r="N278" s="611"/>
      <c r="O278" s="611"/>
      <c r="P278" s="611"/>
      <c r="Q278" s="611"/>
    </row>
    <row r="279" spans="1:17" x14ac:dyDescent="0.35">
      <c r="A279" s="611"/>
      <c r="B279" s="611"/>
      <c r="C279" s="611"/>
      <c r="D279" s="611"/>
      <c r="E279" s="611"/>
      <c r="F279" s="611"/>
      <c r="G279" s="611"/>
      <c r="H279" s="611"/>
      <c r="I279" s="611"/>
      <c r="J279" s="611"/>
      <c r="K279" s="611"/>
      <c r="L279" s="611"/>
      <c r="M279" s="611"/>
      <c r="N279" s="611"/>
      <c r="O279" s="611"/>
      <c r="P279" s="611"/>
      <c r="Q279" s="611"/>
    </row>
    <row r="280" spans="1:17" x14ac:dyDescent="0.35">
      <c r="A280" s="611"/>
      <c r="B280" s="611"/>
      <c r="C280" s="611"/>
      <c r="D280" s="611"/>
      <c r="E280" s="611"/>
      <c r="F280" s="611"/>
      <c r="G280" s="611"/>
      <c r="H280" s="611"/>
      <c r="I280" s="611"/>
      <c r="J280" s="611"/>
      <c r="K280" s="611"/>
      <c r="L280" s="611"/>
      <c r="M280" s="611"/>
      <c r="N280" s="611"/>
      <c r="O280" s="611"/>
      <c r="P280" s="611"/>
      <c r="Q280" s="611"/>
    </row>
    <row r="281" spans="1:17" x14ac:dyDescent="0.35">
      <c r="A281" s="611"/>
      <c r="B281" s="611"/>
      <c r="C281" s="611"/>
      <c r="D281" s="611"/>
      <c r="E281" s="611"/>
      <c r="F281" s="611"/>
      <c r="G281" s="611"/>
      <c r="H281" s="611"/>
      <c r="I281" s="611"/>
      <c r="J281" s="611"/>
      <c r="K281" s="611"/>
      <c r="L281" s="611"/>
      <c r="M281" s="611"/>
      <c r="N281" s="611"/>
      <c r="O281" s="611"/>
      <c r="P281" s="611"/>
      <c r="Q281" s="611"/>
    </row>
    <row r="282" spans="1:17" x14ac:dyDescent="0.35">
      <c r="A282" s="611"/>
      <c r="B282" s="611"/>
      <c r="C282" s="611"/>
      <c r="D282" s="611"/>
      <c r="E282" s="611"/>
      <c r="F282" s="611"/>
      <c r="G282" s="611"/>
      <c r="H282" s="611"/>
      <c r="I282" s="611"/>
      <c r="J282" s="611"/>
      <c r="K282" s="611"/>
      <c r="L282" s="611"/>
      <c r="M282" s="611"/>
      <c r="N282" s="611"/>
      <c r="O282" s="611"/>
      <c r="P282" s="611"/>
      <c r="Q282" s="611"/>
    </row>
    <row r="283" spans="1:17" x14ac:dyDescent="0.35">
      <c r="A283" s="611"/>
      <c r="B283" s="611"/>
      <c r="C283" s="611"/>
      <c r="D283" s="611"/>
      <c r="E283" s="611"/>
      <c r="F283" s="611"/>
      <c r="G283" s="611"/>
      <c r="H283" s="611"/>
      <c r="I283" s="611"/>
      <c r="J283" s="611"/>
      <c r="K283" s="611"/>
      <c r="L283" s="611"/>
      <c r="M283" s="611"/>
      <c r="N283" s="611"/>
      <c r="O283" s="611"/>
      <c r="P283" s="611"/>
      <c r="Q283" s="611"/>
    </row>
    <row r="284" spans="1:17" x14ac:dyDescent="0.35">
      <c r="A284" s="611"/>
      <c r="B284" s="611"/>
      <c r="C284" s="611"/>
      <c r="D284" s="611"/>
      <c r="E284" s="611"/>
      <c r="F284" s="611"/>
      <c r="G284" s="611"/>
      <c r="H284" s="611"/>
      <c r="I284" s="611"/>
      <c r="J284" s="611"/>
      <c r="K284" s="611"/>
      <c r="L284" s="611"/>
      <c r="M284" s="611"/>
      <c r="N284" s="611"/>
      <c r="O284" s="611"/>
      <c r="P284" s="611"/>
      <c r="Q284" s="611"/>
    </row>
    <row r="285" spans="1:17" x14ac:dyDescent="0.35">
      <c r="A285" s="611"/>
      <c r="B285" s="611"/>
      <c r="C285" s="611"/>
      <c r="D285" s="611"/>
      <c r="E285" s="611"/>
      <c r="F285" s="611"/>
      <c r="G285" s="611"/>
      <c r="H285" s="611"/>
      <c r="I285" s="611"/>
      <c r="J285" s="611"/>
      <c r="K285" s="611"/>
      <c r="L285" s="611"/>
      <c r="M285" s="611"/>
      <c r="N285" s="611"/>
      <c r="O285" s="611"/>
      <c r="P285" s="611"/>
      <c r="Q285" s="611"/>
    </row>
    <row r="286" spans="1:17" x14ac:dyDescent="0.35">
      <c r="A286" s="611"/>
      <c r="B286" s="611"/>
      <c r="C286" s="611"/>
      <c r="D286" s="611"/>
      <c r="E286" s="611"/>
      <c r="F286" s="611"/>
      <c r="G286" s="611"/>
      <c r="H286" s="611"/>
      <c r="I286" s="611"/>
      <c r="J286" s="611"/>
      <c r="K286" s="611"/>
      <c r="L286" s="611"/>
      <c r="M286" s="611"/>
      <c r="N286" s="611"/>
      <c r="O286" s="611"/>
      <c r="P286" s="611"/>
      <c r="Q286" s="611"/>
    </row>
    <row r="287" spans="1:17" x14ac:dyDescent="0.35">
      <c r="A287" s="611"/>
      <c r="B287" s="611"/>
      <c r="C287" s="611"/>
      <c r="D287" s="611"/>
      <c r="E287" s="611"/>
      <c r="F287" s="611"/>
      <c r="G287" s="611"/>
      <c r="H287" s="611"/>
      <c r="I287" s="611"/>
      <c r="J287" s="611"/>
      <c r="K287" s="611"/>
      <c r="L287" s="611"/>
      <c r="M287" s="611"/>
      <c r="N287" s="611"/>
      <c r="O287" s="611"/>
      <c r="P287" s="611"/>
      <c r="Q287" s="611"/>
    </row>
    <row r="288" spans="1:17" x14ac:dyDescent="0.35">
      <c r="A288" s="611"/>
      <c r="B288" s="611"/>
      <c r="C288" s="611"/>
      <c r="D288" s="611"/>
      <c r="E288" s="611"/>
      <c r="F288" s="611"/>
      <c r="G288" s="611"/>
      <c r="H288" s="611"/>
      <c r="I288" s="611"/>
      <c r="J288" s="611"/>
      <c r="K288" s="611"/>
      <c r="L288" s="611"/>
      <c r="M288" s="611"/>
      <c r="N288" s="611"/>
      <c r="O288" s="611"/>
      <c r="P288" s="611"/>
      <c r="Q288" s="611"/>
    </row>
    <row r="289" spans="1:17" x14ac:dyDescent="0.35">
      <c r="A289" s="611"/>
      <c r="B289" s="611"/>
      <c r="C289" s="611"/>
      <c r="D289" s="611"/>
      <c r="E289" s="611"/>
      <c r="F289" s="611"/>
      <c r="G289" s="611"/>
      <c r="H289" s="611"/>
      <c r="I289" s="611"/>
      <c r="J289" s="611"/>
      <c r="K289" s="611"/>
      <c r="L289" s="611"/>
      <c r="M289" s="611"/>
      <c r="N289" s="611"/>
      <c r="O289" s="611"/>
      <c r="P289" s="611"/>
      <c r="Q289" s="611"/>
    </row>
    <row r="290" spans="1:17" x14ac:dyDescent="0.35">
      <c r="A290" s="611"/>
      <c r="B290" s="611"/>
      <c r="C290" s="611"/>
      <c r="D290" s="611"/>
      <c r="E290" s="611"/>
      <c r="F290" s="611"/>
      <c r="G290" s="611"/>
      <c r="H290" s="611"/>
      <c r="I290" s="611"/>
      <c r="J290" s="611"/>
      <c r="K290" s="611"/>
      <c r="L290" s="611"/>
      <c r="M290" s="611"/>
      <c r="N290" s="611"/>
      <c r="O290" s="611"/>
      <c r="P290" s="611"/>
      <c r="Q290" s="611"/>
    </row>
    <row r="291" spans="1:17" x14ac:dyDescent="0.35">
      <c r="A291" s="611"/>
      <c r="B291" s="611"/>
      <c r="C291" s="611"/>
      <c r="D291" s="611"/>
      <c r="E291" s="611"/>
      <c r="F291" s="611"/>
      <c r="G291" s="611"/>
      <c r="H291" s="611"/>
      <c r="I291" s="611"/>
      <c r="J291" s="611"/>
      <c r="K291" s="611"/>
      <c r="L291" s="611"/>
      <c r="M291" s="611"/>
      <c r="N291" s="611"/>
      <c r="O291" s="611"/>
      <c r="P291" s="611"/>
      <c r="Q291" s="611"/>
    </row>
    <row r="292" spans="1:17" x14ac:dyDescent="0.35">
      <c r="A292" s="611"/>
      <c r="B292" s="611"/>
      <c r="C292" s="611"/>
      <c r="D292" s="611"/>
      <c r="E292" s="611"/>
      <c r="F292" s="611"/>
      <c r="G292" s="611"/>
      <c r="H292" s="611"/>
      <c r="I292" s="611"/>
      <c r="J292" s="611"/>
      <c r="K292" s="611"/>
      <c r="L292" s="611"/>
      <c r="M292" s="611"/>
      <c r="N292" s="611"/>
      <c r="O292" s="611"/>
      <c r="P292" s="611"/>
      <c r="Q292" s="611"/>
    </row>
    <row r="293" spans="1:17" x14ac:dyDescent="0.35">
      <c r="A293" s="611"/>
      <c r="B293" s="611"/>
      <c r="C293" s="611"/>
      <c r="D293" s="611"/>
      <c r="E293" s="611"/>
      <c r="F293" s="611"/>
      <c r="G293" s="611"/>
      <c r="H293" s="611"/>
      <c r="I293" s="611"/>
      <c r="J293" s="611"/>
      <c r="K293" s="611"/>
      <c r="L293" s="611"/>
      <c r="M293" s="611"/>
      <c r="N293" s="611"/>
      <c r="O293" s="611"/>
      <c r="P293" s="611"/>
      <c r="Q293" s="611"/>
    </row>
    <row r="294" spans="1:17" x14ac:dyDescent="0.35">
      <c r="A294" s="611"/>
      <c r="B294" s="611"/>
      <c r="C294" s="611"/>
      <c r="D294" s="611"/>
      <c r="E294" s="611"/>
      <c r="F294" s="611"/>
      <c r="G294" s="611"/>
      <c r="H294" s="611"/>
      <c r="I294" s="611"/>
      <c r="J294" s="611"/>
      <c r="K294" s="611"/>
      <c r="L294" s="611"/>
      <c r="M294" s="611"/>
      <c r="N294" s="611"/>
      <c r="O294" s="611"/>
      <c r="P294" s="611"/>
      <c r="Q294" s="611"/>
    </row>
    <row r="295" spans="1:17" x14ac:dyDescent="0.35">
      <c r="A295" s="611"/>
      <c r="B295" s="611"/>
      <c r="C295" s="611"/>
      <c r="D295" s="611"/>
      <c r="E295" s="611"/>
      <c r="F295" s="611"/>
      <c r="G295" s="611"/>
      <c r="H295" s="611"/>
      <c r="I295" s="611"/>
      <c r="J295" s="611"/>
      <c r="K295" s="611"/>
      <c r="L295" s="611"/>
      <c r="M295" s="611"/>
      <c r="N295" s="611"/>
      <c r="O295" s="611"/>
      <c r="P295" s="611"/>
      <c r="Q295" s="611"/>
    </row>
    <row r="296" spans="1:17" x14ac:dyDescent="0.35">
      <c r="A296" s="611"/>
      <c r="B296" s="611"/>
      <c r="C296" s="611"/>
      <c r="D296" s="611"/>
      <c r="E296" s="611"/>
      <c r="F296" s="611"/>
      <c r="G296" s="611"/>
      <c r="H296" s="611"/>
      <c r="I296" s="611"/>
      <c r="J296" s="611"/>
      <c r="K296" s="611"/>
      <c r="L296" s="611"/>
      <c r="M296" s="611"/>
      <c r="N296" s="611"/>
      <c r="O296" s="611"/>
      <c r="P296" s="611"/>
      <c r="Q296" s="611"/>
    </row>
    <row r="297" spans="1:17" x14ac:dyDescent="0.35">
      <c r="A297" s="611"/>
      <c r="B297" s="611"/>
      <c r="C297" s="611"/>
      <c r="D297" s="611"/>
      <c r="E297" s="611"/>
      <c r="F297" s="611"/>
      <c r="G297" s="611"/>
      <c r="H297" s="611"/>
      <c r="I297" s="611"/>
      <c r="J297" s="611"/>
      <c r="K297" s="611"/>
      <c r="L297" s="611"/>
      <c r="M297" s="611"/>
      <c r="N297" s="611"/>
      <c r="O297" s="611"/>
      <c r="P297" s="611"/>
      <c r="Q297" s="611"/>
    </row>
    <row r="298" spans="1:17" x14ac:dyDescent="0.35">
      <c r="A298" s="611"/>
      <c r="B298" s="611"/>
      <c r="C298" s="611"/>
      <c r="D298" s="611"/>
      <c r="E298" s="611"/>
      <c r="F298" s="611"/>
      <c r="G298" s="611"/>
      <c r="H298" s="611"/>
      <c r="I298" s="611"/>
      <c r="J298" s="611"/>
      <c r="K298" s="611"/>
      <c r="L298" s="611"/>
      <c r="M298" s="611"/>
      <c r="N298" s="611"/>
      <c r="O298" s="611"/>
      <c r="P298" s="611"/>
      <c r="Q298" s="611"/>
    </row>
    <row r="299" spans="1:17" x14ac:dyDescent="0.35">
      <c r="A299" s="611"/>
      <c r="B299" s="611"/>
      <c r="C299" s="611"/>
      <c r="D299" s="611"/>
      <c r="E299" s="611"/>
      <c r="F299" s="611"/>
      <c r="G299" s="611"/>
      <c r="H299" s="611"/>
      <c r="I299" s="611"/>
      <c r="J299" s="611"/>
      <c r="K299" s="611"/>
      <c r="L299" s="611"/>
      <c r="M299" s="611"/>
      <c r="N299" s="611"/>
      <c r="O299" s="611"/>
      <c r="P299" s="611"/>
      <c r="Q299" s="611"/>
    </row>
  </sheetData>
  <mergeCells count="1">
    <mergeCell ref="A1:P1"/>
  </mergeCell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00"/>
  <sheetViews>
    <sheetView workbookViewId="0">
      <selection sqref="A1:P50"/>
    </sheetView>
  </sheetViews>
  <sheetFormatPr baseColWidth="10" defaultRowHeight="14.5" x14ac:dyDescent="0.35"/>
  <sheetData>
    <row r="1" spans="1:16" ht="15" customHeight="1" x14ac:dyDescent="0.35">
      <c r="A1" s="765" t="s">
        <v>456</v>
      </c>
      <c r="B1" s="765"/>
      <c r="C1" s="765"/>
      <c r="D1" s="765"/>
      <c r="E1" s="765"/>
      <c r="F1" s="765"/>
      <c r="G1" s="765"/>
      <c r="H1" s="765"/>
      <c r="I1" s="765"/>
      <c r="J1" s="765"/>
      <c r="K1" s="765"/>
      <c r="L1" s="765"/>
      <c r="M1" s="765"/>
      <c r="N1" s="765"/>
      <c r="O1" s="765"/>
      <c r="P1" s="765"/>
    </row>
    <row r="2" spans="1:16" x14ac:dyDescent="0.35">
      <c r="A2" s="765"/>
      <c r="B2" s="765"/>
      <c r="C2" s="765"/>
      <c r="D2" s="765"/>
      <c r="E2" s="765"/>
      <c r="F2" s="765"/>
      <c r="G2" s="765"/>
      <c r="H2" s="765"/>
      <c r="I2" s="765"/>
      <c r="J2" s="765"/>
      <c r="K2" s="765"/>
      <c r="L2" s="765"/>
      <c r="M2" s="765"/>
      <c r="N2" s="765"/>
      <c r="O2" s="765"/>
      <c r="P2" s="765"/>
    </row>
    <row r="3" spans="1:16" x14ac:dyDescent="0.35">
      <c r="A3" s="765"/>
      <c r="B3" s="765"/>
      <c r="C3" s="765"/>
      <c r="D3" s="765"/>
      <c r="E3" s="765"/>
      <c r="F3" s="765"/>
      <c r="G3" s="765"/>
      <c r="H3" s="765"/>
      <c r="I3" s="765"/>
      <c r="J3" s="765"/>
      <c r="K3" s="765"/>
      <c r="L3" s="765"/>
      <c r="M3" s="765"/>
      <c r="N3" s="765"/>
      <c r="O3" s="765"/>
      <c r="P3" s="765"/>
    </row>
    <row r="4" spans="1:16" x14ac:dyDescent="0.35">
      <c r="A4" s="765"/>
      <c r="B4" s="765"/>
      <c r="C4" s="765"/>
      <c r="D4" s="765"/>
      <c r="E4" s="765"/>
      <c r="F4" s="765"/>
      <c r="G4" s="765"/>
      <c r="H4" s="765"/>
      <c r="I4" s="765"/>
      <c r="J4" s="765"/>
      <c r="K4" s="765"/>
      <c r="L4" s="765"/>
      <c r="M4" s="765"/>
      <c r="N4" s="765"/>
      <c r="O4" s="765"/>
      <c r="P4" s="765"/>
    </row>
    <row r="5" spans="1:16" x14ac:dyDescent="0.35">
      <c r="A5" s="765"/>
      <c r="B5" s="765"/>
      <c r="C5" s="765"/>
      <c r="D5" s="765"/>
      <c r="E5" s="765"/>
      <c r="F5" s="765"/>
      <c r="G5" s="765"/>
      <c r="H5" s="765"/>
      <c r="I5" s="765"/>
      <c r="J5" s="765"/>
      <c r="K5" s="765"/>
      <c r="L5" s="765"/>
      <c r="M5" s="765"/>
      <c r="N5" s="765"/>
      <c r="O5" s="765"/>
      <c r="P5" s="765"/>
    </row>
    <row r="6" spans="1:16" x14ac:dyDescent="0.35">
      <c r="A6" s="765"/>
      <c r="B6" s="765"/>
      <c r="C6" s="765"/>
      <c r="D6" s="765"/>
      <c r="E6" s="765"/>
      <c r="F6" s="765"/>
      <c r="G6" s="765"/>
      <c r="H6" s="765"/>
      <c r="I6" s="765"/>
      <c r="J6" s="765"/>
      <c r="K6" s="765"/>
      <c r="L6" s="765"/>
      <c r="M6" s="765"/>
      <c r="N6" s="765"/>
      <c r="O6" s="765"/>
      <c r="P6" s="765"/>
    </row>
    <row r="7" spans="1:16" x14ac:dyDescent="0.35">
      <c r="A7" s="765"/>
      <c r="B7" s="765"/>
      <c r="C7" s="765"/>
      <c r="D7" s="765"/>
      <c r="E7" s="765"/>
      <c r="F7" s="765"/>
      <c r="G7" s="765"/>
      <c r="H7" s="765"/>
      <c r="I7" s="765"/>
      <c r="J7" s="765"/>
      <c r="K7" s="765"/>
      <c r="L7" s="765"/>
      <c r="M7" s="765"/>
      <c r="N7" s="765"/>
      <c r="O7" s="765"/>
      <c r="P7" s="765"/>
    </row>
    <row r="8" spans="1:16" x14ac:dyDescent="0.35">
      <c r="A8" s="765"/>
      <c r="B8" s="765"/>
      <c r="C8" s="765"/>
      <c r="D8" s="765"/>
      <c r="E8" s="765"/>
      <c r="F8" s="765"/>
      <c r="G8" s="765"/>
      <c r="H8" s="765"/>
      <c r="I8" s="765"/>
      <c r="J8" s="765"/>
      <c r="K8" s="765"/>
      <c r="L8" s="765"/>
      <c r="M8" s="765"/>
      <c r="N8" s="765"/>
      <c r="O8" s="765"/>
      <c r="P8" s="765"/>
    </row>
    <row r="9" spans="1:16" x14ac:dyDescent="0.35">
      <c r="A9" s="765"/>
      <c r="B9" s="765"/>
      <c r="C9" s="765"/>
      <c r="D9" s="765"/>
      <c r="E9" s="765"/>
      <c r="F9" s="765"/>
      <c r="G9" s="765"/>
      <c r="H9" s="765"/>
      <c r="I9" s="765"/>
      <c r="J9" s="765"/>
      <c r="K9" s="765"/>
      <c r="L9" s="765"/>
      <c r="M9" s="765"/>
      <c r="N9" s="765"/>
      <c r="O9" s="765"/>
      <c r="P9" s="765"/>
    </row>
    <row r="10" spans="1:16" x14ac:dyDescent="0.35">
      <c r="A10" s="765"/>
      <c r="B10" s="765"/>
      <c r="C10" s="765"/>
      <c r="D10" s="765"/>
      <c r="E10" s="765"/>
      <c r="F10" s="765"/>
      <c r="G10" s="765"/>
      <c r="H10" s="765"/>
      <c r="I10" s="765"/>
      <c r="J10" s="765"/>
      <c r="K10" s="765"/>
      <c r="L10" s="765"/>
      <c r="M10" s="765"/>
      <c r="N10" s="765"/>
      <c r="O10" s="765"/>
      <c r="P10" s="765"/>
    </row>
    <row r="11" spans="1:16" x14ac:dyDescent="0.35">
      <c r="A11" s="765"/>
      <c r="B11" s="765"/>
      <c r="C11" s="765"/>
      <c r="D11" s="765"/>
      <c r="E11" s="765"/>
      <c r="F11" s="765"/>
      <c r="G11" s="765"/>
      <c r="H11" s="765"/>
      <c r="I11" s="765"/>
      <c r="J11" s="765"/>
      <c r="K11" s="765"/>
      <c r="L11" s="765"/>
      <c r="M11" s="765"/>
      <c r="N11" s="765"/>
      <c r="O11" s="765"/>
      <c r="P11" s="765"/>
    </row>
    <row r="12" spans="1:16" x14ac:dyDescent="0.35">
      <c r="A12" s="765"/>
      <c r="B12" s="765"/>
      <c r="C12" s="765"/>
      <c r="D12" s="765"/>
      <c r="E12" s="765"/>
      <c r="F12" s="765"/>
      <c r="G12" s="765"/>
      <c r="H12" s="765"/>
      <c r="I12" s="765"/>
      <c r="J12" s="765"/>
      <c r="K12" s="765"/>
      <c r="L12" s="765"/>
      <c r="M12" s="765"/>
      <c r="N12" s="765"/>
      <c r="O12" s="765"/>
      <c r="P12" s="765"/>
    </row>
    <row r="13" spans="1:16" x14ac:dyDescent="0.35">
      <c r="A13" s="765"/>
      <c r="B13" s="765"/>
      <c r="C13" s="765"/>
      <c r="D13" s="765"/>
      <c r="E13" s="765"/>
      <c r="F13" s="765"/>
      <c r="G13" s="765"/>
      <c r="H13" s="765"/>
      <c r="I13" s="765"/>
      <c r="J13" s="765"/>
      <c r="K13" s="765"/>
      <c r="L13" s="765"/>
      <c r="M13" s="765"/>
      <c r="N13" s="765"/>
      <c r="O13" s="765"/>
      <c r="P13" s="765"/>
    </row>
    <row r="14" spans="1:16" x14ac:dyDescent="0.35">
      <c r="A14" s="765"/>
      <c r="B14" s="765"/>
      <c r="C14" s="765"/>
      <c r="D14" s="765"/>
      <c r="E14" s="765"/>
      <c r="F14" s="765"/>
      <c r="G14" s="765"/>
      <c r="H14" s="765"/>
      <c r="I14" s="765"/>
      <c r="J14" s="765"/>
      <c r="K14" s="765"/>
      <c r="L14" s="765"/>
      <c r="M14" s="765"/>
      <c r="N14" s="765"/>
      <c r="O14" s="765"/>
      <c r="P14" s="765"/>
    </row>
    <row r="15" spans="1:16" x14ac:dyDescent="0.35">
      <c r="A15" s="765"/>
      <c r="B15" s="765"/>
      <c r="C15" s="765"/>
      <c r="D15" s="765"/>
      <c r="E15" s="765"/>
      <c r="F15" s="765"/>
      <c r="G15" s="765"/>
      <c r="H15" s="765"/>
      <c r="I15" s="765"/>
      <c r="J15" s="765"/>
      <c r="K15" s="765"/>
      <c r="L15" s="765"/>
      <c r="M15" s="765"/>
      <c r="N15" s="765"/>
      <c r="O15" s="765"/>
      <c r="P15" s="765"/>
    </row>
    <row r="16" spans="1:16" x14ac:dyDescent="0.35">
      <c r="A16" s="765"/>
      <c r="B16" s="765"/>
      <c r="C16" s="765"/>
      <c r="D16" s="765"/>
      <c r="E16" s="765"/>
      <c r="F16" s="765"/>
      <c r="G16" s="765"/>
      <c r="H16" s="765"/>
      <c r="I16" s="765"/>
      <c r="J16" s="765"/>
      <c r="K16" s="765"/>
      <c r="L16" s="765"/>
      <c r="M16" s="765"/>
      <c r="N16" s="765"/>
      <c r="O16" s="765"/>
      <c r="P16" s="765"/>
    </row>
    <row r="17" spans="1:16" x14ac:dyDescent="0.35">
      <c r="A17" s="765"/>
      <c r="B17" s="765"/>
      <c r="C17" s="765"/>
      <c r="D17" s="765"/>
      <c r="E17" s="765"/>
      <c r="F17" s="765"/>
      <c r="G17" s="765"/>
      <c r="H17" s="765"/>
      <c r="I17" s="765"/>
      <c r="J17" s="765"/>
      <c r="K17" s="765"/>
      <c r="L17" s="765"/>
      <c r="M17" s="765"/>
      <c r="N17" s="765"/>
      <c r="O17" s="765"/>
      <c r="P17" s="765"/>
    </row>
    <row r="18" spans="1:16" x14ac:dyDescent="0.35">
      <c r="A18" s="765"/>
      <c r="B18" s="765"/>
      <c r="C18" s="765"/>
      <c r="D18" s="765"/>
      <c r="E18" s="765"/>
      <c r="F18" s="765"/>
      <c r="G18" s="765"/>
      <c r="H18" s="765"/>
      <c r="I18" s="765"/>
      <c r="J18" s="765"/>
      <c r="K18" s="765"/>
      <c r="L18" s="765"/>
      <c r="M18" s="765"/>
      <c r="N18" s="765"/>
      <c r="O18" s="765"/>
      <c r="P18" s="765"/>
    </row>
    <row r="19" spans="1:16" x14ac:dyDescent="0.35">
      <c r="A19" s="765"/>
      <c r="B19" s="765"/>
      <c r="C19" s="765"/>
      <c r="D19" s="765"/>
      <c r="E19" s="765"/>
      <c r="F19" s="765"/>
      <c r="G19" s="765"/>
      <c r="H19" s="765"/>
      <c r="I19" s="765"/>
      <c r="J19" s="765"/>
      <c r="K19" s="765"/>
      <c r="L19" s="765"/>
      <c r="M19" s="765"/>
      <c r="N19" s="765"/>
      <c r="O19" s="765"/>
      <c r="P19" s="765"/>
    </row>
    <row r="20" spans="1:16" x14ac:dyDescent="0.35">
      <c r="A20" s="765"/>
      <c r="B20" s="765"/>
      <c r="C20" s="765"/>
      <c r="D20" s="765"/>
      <c r="E20" s="765"/>
      <c r="F20" s="765"/>
      <c r="G20" s="765"/>
      <c r="H20" s="765"/>
      <c r="I20" s="765"/>
      <c r="J20" s="765"/>
      <c r="K20" s="765"/>
      <c r="L20" s="765"/>
      <c r="M20" s="765"/>
      <c r="N20" s="765"/>
      <c r="O20" s="765"/>
      <c r="P20" s="765"/>
    </row>
    <row r="21" spans="1:16" x14ac:dyDescent="0.35">
      <c r="A21" s="765"/>
      <c r="B21" s="765"/>
      <c r="C21" s="765"/>
      <c r="D21" s="765"/>
      <c r="E21" s="765"/>
      <c r="F21" s="765"/>
      <c r="G21" s="765"/>
      <c r="H21" s="765"/>
      <c r="I21" s="765"/>
      <c r="J21" s="765"/>
      <c r="K21" s="765"/>
      <c r="L21" s="765"/>
      <c r="M21" s="765"/>
      <c r="N21" s="765"/>
      <c r="O21" s="765"/>
      <c r="P21" s="765"/>
    </row>
    <row r="22" spans="1:16" x14ac:dyDescent="0.35">
      <c r="A22" s="765"/>
      <c r="B22" s="765"/>
      <c r="C22" s="765"/>
      <c r="D22" s="765"/>
      <c r="E22" s="765"/>
      <c r="F22" s="765"/>
      <c r="G22" s="765"/>
      <c r="H22" s="765"/>
      <c r="I22" s="765"/>
      <c r="J22" s="765"/>
      <c r="K22" s="765"/>
      <c r="L22" s="765"/>
      <c r="M22" s="765"/>
      <c r="N22" s="765"/>
      <c r="O22" s="765"/>
      <c r="P22" s="765"/>
    </row>
    <row r="23" spans="1:16" x14ac:dyDescent="0.35">
      <c r="A23" s="765"/>
      <c r="B23" s="765"/>
      <c r="C23" s="765"/>
      <c r="D23" s="765"/>
      <c r="E23" s="765"/>
      <c r="F23" s="765"/>
      <c r="G23" s="765"/>
      <c r="H23" s="765"/>
      <c r="I23" s="765"/>
      <c r="J23" s="765"/>
      <c r="K23" s="765"/>
      <c r="L23" s="765"/>
      <c r="M23" s="765"/>
      <c r="N23" s="765"/>
      <c r="O23" s="765"/>
      <c r="P23" s="765"/>
    </row>
    <row r="24" spans="1:16" x14ac:dyDescent="0.35">
      <c r="A24" s="765"/>
      <c r="B24" s="765"/>
      <c r="C24" s="765"/>
      <c r="D24" s="765"/>
      <c r="E24" s="765"/>
      <c r="F24" s="765"/>
      <c r="G24" s="765"/>
      <c r="H24" s="765"/>
      <c r="I24" s="765"/>
      <c r="J24" s="765"/>
      <c r="K24" s="765"/>
      <c r="L24" s="765"/>
      <c r="M24" s="765"/>
      <c r="N24" s="765"/>
      <c r="O24" s="765"/>
      <c r="P24" s="765"/>
    </row>
    <row r="25" spans="1:16" x14ac:dyDescent="0.35">
      <c r="A25" s="765"/>
      <c r="B25" s="765"/>
      <c r="C25" s="765"/>
      <c r="D25" s="765"/>
      <c r="E25" s="765"/>
      <c r="F25" s="765"/>
      <c r="G25" s="765"/>
      <c r="H25" s="765"/>
      <c r="I25" s="765"/>
      <c r="J25" s="765"/>
      <c r="K25" s="765"/>
      <c r="L25" s="765"/>
      <c r="M25" s="765"/>
      <c r="N25" s="765"/>
      <c r="O25" s="765"/>
      <c r="P25" s="765"/>
    </row>
    <row r="26" spans="1:16" x14ac:dyDescent="0.35">
      <c r="A26" s="765"/>
      <c r="B26" s="765"/>
      <c r="C26" s="765"/>
      <c r="D26" s="765"/>
      <c r="E26" s="765"/>
      <c r="F26" s="765"/>
      <c r="G26" s="765"/>
      <c r="H26" s="765"/>
      <c r="I26" s="765"/>
      <c r="J26" s="765"/>
      <c r="K26" s="765"/>
      <c r="L26" s="765"/>
      <c r="M26" s="765"/>
      <c r="N26" s="765"/>
      <c r="O26" s="765"/>
      <c r="P26" s="765"/>
    </row>
    <row r="27" spans="1:16" x14ac:dyDescent="0.35">
      <c r="A27" s="765"/>
      <c r="B27" s="765"/>
      <c r="C27" s="765"/>
      <c r="D27" s="765"/>
      <c r="E27" s="765"/>
      <c r="F27" s="765"/>
      <c r="G27" s="765"/>
      <c r="H27" s="765"/>
      <c r="I27" s="765"/>
      <c r="J27" s="765"/>
      <c r="K27" s="765"/>
      <c r="L27" s="765"/>
      <c r="M27" s="765"/>
      <c r="N27" s="765"/>
      <c r="O27" s="765"/>
      <c r="P27" s="765"/>
    </row>
    <row r="28" spans="1:16" x14ac:dyDescent="0.35">
      <c r="A28" s="765"/>
      <c r="B28" s="765"/>
      <c r="C28" s="765"/>
      <c r="D28" s="765"/>
      <c r="E28" s="765"/>
      <c r="F28" s="765"/>
      <c r="G28" s="765"/>
      <c r="H28" s="765"/>
      <c r="I28" s="765"/>
      <c r="J28" s="765"/>
      <c r="K28" s="765"/>
      <c r="L28" s="765"/>
      <c r="M28" s="765"/>
      <c r="N28" s="765"/>
      <c r="O28" s="765"/>
      <c r="P28" s="765"/>
    </row>
    <row r="29" spans="1:16" x14ac:dyDescent="0.35">
      <c r="A29" s="765"/>
      <c r="B29" s="765"/>
      <c r="C29" s="765"/>
      <c r="D29" s="765"/>
      <c r="E29" s="765"/>
      <c r="F29" s="765"/>
      <c r="G29" s="765"/>
      <c r="H29" s="765"/>
      <c r="I29" s="765"/>
      <c r="J29" s="765"/>
      <c r="K29" s="765"/>
      <c r="L29" s="765"/>
      <c r="M29" s="765"/>
      <c r="N29" s="765"/>
      <c r="O29" s="765"/>
      <c r="P29" s="765"/>
    </row>
    <row r="30" spans="1:16" x14ac:dyDescent="0.35">
      <c r="A30" s="765"/>
      <c r="B30" s="765"/>
      <c r="C30" s="765"/>
      <c r="D30" s="765"/>
      <c r="E30" s="765"/>
      <c r="F30" s="765"/>
      <c r="G30" s="765"/>
      <c r="H30" s="765"/>
      <c r="I30" s="765"/>
      <c r="J30" s="765"/>
      <c r="K30" s="765"/>
      <c r="L30" s="765"/>
      <c r="M30" s="765"/>
      <c r="N30" s="765"/>
      <c r="O30" s="765"/>
      <c r="P30" s="765"/>
    </row>
    <row r="31" spans="1:16" x14ac:dyDescent="0.35">
      <c r="A31" s="765"/>
      <c r="B31" s="765"/>
      <c r="C31" s="765"/>
      <c r="D31" s="765"/>
      <c r="E31" s="765"/>
      <c r="F31" s="765"/>
      <c r="G31" s="765"/>
      <c r="H31" s="765"/>
      <c r="I31" s="765"/>
      <c r="J31" s="765"/>
      <c r="K31" s="765"/>
      <c r="L31" s="765"/>
      <c r="M31" s="765"/>
      <c r="N31" s="765"/>
      <c r="O31" s="765"/>
      <c r="P31" s="765"/>
    </row>
    <row r="32" spans="1:16" x14ac:dyDescent="0.35">
      <c r="A32" s="765"/>
      <c r="B32" s="765"/>
      <c r="C32" s="765"/>
      <c r="D32" s="765"/>
      <c r="E32" s="765"/>
      <c r="F32" s="765"/>
      <c r="G32" s="765"/>
      <c r="H32" s="765"/>
      <c r="I32" s="765"/>
      <c r="J32" s="765"/>
      <c r="K32" s="765"/>
      <c r="L32" s="765"/>
      <c r="M32" s="765"/>
      <c r="N32" s="765"/>
      <c r="O32" s="765"/>
      <c r="P32" s="765"/>
    </row>
    <row r="33" spans="1:16" x14ac:dyDescent="0.35">
      <c r="A33" s="765"/>
      <c r="B33" s="765"/>
      <c r="C33" s="765"/>
      <c r="D33" s="765"/>
      <c r="E33" s="765"/>
      <c r="F33" s="765"/>
      <c r="G33" s="765"/>
      <c r="H33" s="765"/>
      <c r="I33" s="765"/>
      <c r="J33" s="765"/>
      <c r="K33" s="765"/>
      <c r="L33" s="765"/>
      <c r="M33" s="765"/>
      <c r="N33" s="765"/>
      <c r="O33" s="765"/>
      <c r="P33" s="765"/>
    </row>
    <row r="34" spans="1:16" x14ac:dyDescent="0.35">
      <c r="A34" s="765"/>
      <c r="B34" s="765"/>
      <c r="C34" s="765"/>
      <c r="D34" s="765"/>
      <c r="E34" s="765"/>
      <c r="F34" s="765"/>
      <c r="G34" s="765"/>
      <c r="H34" s="765"/>
      <c r="I34" s="765"/>
      <c r="J34" s="765"/>
      <c r="K34" s="765"/>
      <c r="L34" s="765"/>
      <c r="M34" s="765"/>
      <c r="N34" s="765"/>
      <c r="O34" s="765"/>
      <c r="P34" s="765"/>
    </row>
    <row r="35" spans="1:16" x14ac:dyDescent="0.35">
      <c r="A35" s="765"/>
      <c r="B35" s="765"/>
      <c r="C35" s="765"/>
      <c r="D35" s="765"/>
      <c r="E35" s="765"/>
      <c r="F35" s="765"/>
      <c r="G35" s="765"/>
      <c r="H35" s="765"/>
      <c r="I35" s="765"/>
      <c r="J35" s="765"/>
      <c r="K35" s="765"/>
      <c r="L35" s="765"/>
      <c r="M35" s="765"/>
      <c r="N35" s="765"/>
      <c r="O35" s="765"/>
      <c r="P35" s="765"/>
    </row>
    <row r="36" spans="1:16" x14ac:dyDescent="0.35">
      <c r="A36" s="765"/>
      <c r="B36" s="765"/>
      <c r="C36" s="765"/>
      <c r="D36" s="765"/>
      <c r="E36" s="765"/>
      <c r="F36" s="765"/>
      <c r="G36" s="765"/>
      <c r="H36" s="765"/>
      <c r="I36" s="765"/>
      <c r="J36" s="765"/>
      <c r="K36" s="765"/>
      <c r="L36" s="765"/>
      <c r="M36" s="765"/>
      <c r="N36" s="765"/>
      <c r="O36" s="765"/>
      <c r="P36" s="765"/>
    </row>
    <row r="37" spans="1:16" x14ac:dyDescent="0.35">
      <c r="A37" s="765"/>
      <c r="B37" s="765"/>
      <c r="C37" s="765"/>
      <c r="D37" s="765"/>
      <c r="E37" s="765"/>
      <c r="F37" s="765"/>
      <c r="G37" s="765"/>
      <c r="H37" s="765"/>
      <c r="I37" s="765"/>
      <c r="J37" s="765"/>
      <c r="K37" s="765"/>
      <c r="L37" s="765"/>
      <c r="M37" s="765"/>
      <c r="N37" s="765"/>
      <c r="O37" s="765"/>
      <c r="P37" s="765"/>
    </row>
    <row r="38" spans="1:16" x14ac:dyDescent="0.35">
      <c r="A38" s="765"/>
      <c r="B38" s="765"/>
      <c r="C38" s="765"/>
      <c r="D38" s="765"/>
      <c r="E38" s="765"/>
      <c r="F38" s="765"/>
      <c r="G38" s="765"/>
      <c r="H38" s="765"/>
      <c r="I38" s="765"/>
      <c r="J38" s="765"/>
      <c r="K38" s="765"/>
      <c r="L38" s="765"/>
      <c r="M38" s="765"/>
      <c r="N38" s="765"/>
      <c r="O38" s="765"/>
      <c r="P38" s="765"/>
    </row>
    <row r="39" spans="1:16" x14ac:dyDescent="0.35">
      <c r="A39" s="765"/>
      <c r="B39" s="765"/>
      <c r="C39" s="765"/>
      <c r="D39" s="765"/>
      <c r="E39" s="765"/>
      <c r="F39" s="765"/>
      <c r="G39" s="765"/>
      <c r="H39" s="765"/>
      <c r="I39" s="765"/>
      <c r="J39" s="765"/>
      <c r="K39" s="765"/>
      <c r="L39" s="765"/>
      <c r="M39" s="765"/>
      <c r="N39" s="765"/>
      <c r="O39" s="765"/>
      <c r="P39" s="765"/>
    </row>
    <row r="40" spans="1:16" x14ac:dyDescent="0.35">
      <c r="A40" s="765"/>
      <c r="B40" s="765"/>
      <c r="C40" s="765"/>
      <c r="D40" s="765"/>
      <c r="E40" s="765"/>
      <c r="F40" s="765"/>
      <c r="G40" s="765"/>
      <c r="H40" s="765"/>
      <c r="I40" s="765"/>
      <c r="J40" s="765"/>
      <c r="K40" s="765"/>
      <c r="L40" s="765"/>
      <c r="M40" s="765"/>
      <c r="N40" s="765"/>
      <c r="O40" s="765"/>
      <c r="P40" s="765"/>
    </row>
    <row r="41" spans="1:16" x14ac:dyDescent="0.35">
      <c r="A41" s="765"/>
      <c r="B41" s="765"/>
      <c r="C41" s="765"/>
      <c r="D41" s="765"/>
      <c r="E41" s="765"/>
      <c r="F41" s="765"/>
      <c r="G41" s="765"/>
      <c r="H41" s="765"/>
      <c r="I41" s="765"/>
      <c r="J41" s="765"/>
      <c r="K41" s="765"/>
      <c r="L41" s="765"/>
      <c r="M41" s="765"/>
      <c r="N41" s="765"/>
      <c r="O41" s="765"/>
      <c r="P41" s="765"/>
    </row>
    <row r="42" spans="1:16" x14ac:dyDescent="0.35">
      <c r="A42" s="765"/>
      <c r="B42" s="765"/>
      <c r="C42" s="765"/>
      <c r="D42" s="765"/>
      <c r="E42" s="765"/>
      <c r="F42" s="765"/>
      <c r="G42" s="765"/>
      <c r="H42" s="765"/>
      <c r="I42" s="765"/>
      <c r="J42" s="765"/>
      <c r="K42" s="765"/>
      <c r="L42" s="765"/>
      <c r="M42" s="765"/>
      <c r="N42" s="765"/>
      <c r="O42" s="765"/>
      <c r="P42" s="765"/>
    </row>
    <row r="43" spans="1:16" x14ac:dyDescent="0.35">
      <c r="A43" s="765"/>
      <c r="B43" s="765"/>
      <c r="C43" s="765"/>
      <c r="D43" s="765"/>
      <c r="E43" s="765"/>
      <c r="F43" s="765"/>
      <c r="G43" s="765"/>
      <c r="H43" s="765"/>
      <c r="I43" s="765"/>
      <c r="J43" s="765"/>
      <c r="K43" s="765"/>
      <c r="L43" s="765"/>
      <c r="M43" s="765"/>
      <c r="N43" s="765"/>
      <c r="O43" s="765"/>
      <c r="P43" s="765"/>
    </row>
    <row r="44" spans="1:16" x14ac:dyDescent="0.35">
      <c r="A44" s="765"/>
      <c r="B44" s="765"/>
      <c r="C44" s="765"/>
      <c r="D44" s="765"/>
      <c r="E44" s="765"/>
      <c r="F44" s="765"/>
      <c r="G44" s="765"/>
      <c r="H44" s="765"/>
      <c r="I44" s="765"/>
      <c r="J44" s="765"/>
      <c r="K44" s="765"/>
      <c r="L44" s="765"/>
      <c r="M44" s="765"/>
      <c r="N44" s="765"/>
      <c r="O44" s="765"/>
      <c r="P44" s="765"/>
    </row>
    <row r="45" spans="1:16" x14ac:dyDescent="0.35">
      <c r="A45" s="765"/>
      <c r="B45" s="765"/>
      <c r="C45" s="765"/>
      <c r="D45" s="765"/>
      <c r="E45" s="765"/>
      <c r="F45" s="765"/>
      <c r="G45" s="765"/>
      <c r="H45" s="765"/>
      <c r="I45" s="765"/>
      <c r="J45" s="765"/>
      <c r="K45" s="765"/>
      <c r="L45" s="765"/>
      <c r="M45" s="765"/>
      <c r="N45" s="765"/>
      <c r="O45" s="765"/>
      <c r="P45" s="765"/>
    </row>
    <row r="46" spans="1:16" x14ac:dyDescent="0.35">
      <c r="A46" s="765"/>
      <c r="B46" s="765"/>
      <c r="C46" s="765"/>
      <c r="D46" s="765"/>
      <c r="E46" s="765"/>
      <c r="F46" s="765"/>
      <c r="G46" s="765"/>
      <c r="H46" s="765"/>
      <c r="I46" s="765"/>
      <c r="J46" s="765"/>
      <c r="K46" s="765"/>
      <c r="L46" s="765"/>
      <c r="M46" s="765"/>
      <c r="N46" s="765"/>
      <c r="O46" s="765"/>
      <c r="P46" s="765"/>
    </row>
    <row r="47" spans="1:16" x14ac:dyDescent="0.35">
      <c r="A47" s="765"/>
      <c r="B47" s="765"/>
      <c r="C47" s="765"/>
      <c r="D47" s="765"/>
      <c r="E47" s="765"/>
      <c r="F47" s="765"/>
      <c r="G47" s="765"/>
      <c r="H47" s="765"/>
      <c r="I47" s="765"/>
      <c r="J47" s="765"/>
      <c r="K47" s="765"/>
      <c r="L47" s="765"/>
      <c r="M47" s="765"/>
      <c r="N47" s="765"/>
      <c r="O47" s="765"/>
      <c r="P47" s="765"/>
    </row>
    <row r="48" spans="1:16" x14ac:dyDescent="0.35">
      <c r="A48" s="765"/>
      <c r="B48" s="765"/>
      <c r="C48" s="765"/>
      <c r="D48" s="765"/>
      <c r="E48" s="765"/>
      <c r="F48" s="765"/>
      <c r="G48" s="765"/>
      <c r="H48" s="765"/>
      <c r="I48" s="765"/>
      <c r="J48" s="765"/>
      <c r="K48" s="765"/>
      <c r="L48" s="765"/>
      <c r="M48" s="765"/>
      <c r="N48" s="765"/>
      <c r="O48" s="765"/>
      <c r="P48" s="765"/>
    </row>
    <row r="49" spans="1:16" x14ac:dyDescent="0.35">
      <c r="A49" s="765"/>
      <c r="B49" s="765"/>
      <c r="C49" s="765"/>
      <c r="D49" s="765"/>
      <c r="E49" s="765"/>
      <c r="F49" s="765"/>
      <c r="G49" s="765"/>
      <c r="H49" s="765"/>
      <c r="I49" s="765"/>
      <c r="J49" s="765"/>
      <c r="K49" s="765"/>
      <c r="L49" s="765"/>
      <c r="M49" s="765"/>
      <c r="N49" s="765"/>
      <c r="O49" s="765"/>
      <c r="P49" s="765"/>
    </row>
    <row r="50" spans="1:16" x14ac:dyDescent="0.35">
      <c r="A50" s="765"/>
      <c r="B50" s="765"/>
      <c r="C50" s="765"/>
      <c r="D50" s="765"/>
      <c r="E50" s="765"/>
      <c r="F50" s="765"/>
      <c r="G50" s="765"/>
      <c r="H50" s="765"/>
      <c r="I50" s="765"/>
      <c r="J50" s="765"/>
      <c r="K50" s="765"/>
      <c r="L50" s="765"/>
      <c r="M50" s="765"/>
      <c r="N50" s="765"/>
      <c r="O50" s="765"/>
      <c r="P50" s="765"/>
    </row>
    <row r="51" spans="1:16" x14ac:dyDescent="0.35">
      <c r="A51" s="633"/>
      <c r="B51" s="633"/>
      <c r="C51" s="633"/>
      <c r="D51" s="633"/>
      <c r="E51" s="633"/>
      <c r="F51" s="633"/>
      <c r="G51" s="633"/>
      <c r="H51" s="633"/>
      <c r="I51" s="633"/>
      <c r="J51" s="633"/>
      <c r="K51" s="633"/>
      <c r="L51" s="633"/>
      <c r="M51" s="633"/>
      <c r="N51" s="633"/>
      <c r="O51" s="633"/>
      <c r="P51" s="633"/>
    </row>
    <row r="52" spans="1:16" x14ac:dyDescent="0.35">
      <c r="A52" s="633"/>
      <c r="B52" s="633"/>
      <c r="C52" s="633"/>
      <c r="D52" s="633"/>
      <c r="E52" s="633"/>
      <c r="F52" s="633"/>
      <c r="G52" s="633"/>
      <c r="H52" s="633"/>
      <c r="I52" s="633"/>
      <c r="J52" s="633"/>
      <c r="K52" s="633"/>
      <c r="L52" s="633"/>
      <c r="M52" s="633"/>
      <c r="N52" s="633"/>
      <c r="O52" s="633"/>
      <c r="P52" s="633"/>
    </row>
    <row r="53" spans="1:16" x14ac:dyDescent="0.35">
      <c r="A53" s="633"/>
      <c r="B53" s="633"/>
      <c r="C53" s="633"/>
      <c r="D53" s="633"/>
      <c r="E53" s="633"/>
      <c r="F53" s="633"/>
      <c r="G53" s="633"/>
      <c r="H53" s="633"/>
      <c r="I53" s="633"/>
      <c r="J53" s="633"/>
      <c r="K53" s="633"/>
      <c r="L53" s="633"/>
      <c r="M53" s="633"/>
      <c r="N53" s="633"/>
      <c r="O53" s="633"/>
      <c r="P53" s="633"/>
    </row>
    <row r="54" spans="1:16" x14ac:dyDescent="0.35">
      <c r="A54" s="633"/>
      <c r="B54" s="633"/>
      <c r="C54" s="633"/>
      <c r="D54" s="633"/>
      <c r="E54" s="633"/>
      <c r="F54" s="633"/>
      <c r="G54" s="633"/>
      <c r="H54" s="633"/>
      <c r="I54" s="633"/>
      <c r="J54" s="633"/>
      <c r="K54" s="633"/>
      <c r="L54" s="633"/>
      <c r="M54" s="633"/>
      <c r="N54" s="633"/>
      <c r="O54" s="633"/>
      <c r="P54" s="633"/>
    </row>
    <row r="55" spans="1:16" x14ac:dyDescent="0.35">
      <c r="A55" s="633"/>
      <c r="B55" s="633"/>
      <c r="C55" s="633"/>
      <c r="D55" s="633"/>
      <c r="E55" s="633"/>
      <c r="F55" s="633"/>
      <c r="G55" s="633"/>
      <c r="H55" s="633"/>
      <c r="I55" s="633"/>
      <c r="J55" s="633"/>
      <c r="K55" s="633"/>
      <c r="L55" s="633"/>
      <c r="M55" s="633"/>
      <c r="N55" s="633"/>
      <c r="O55" s="633"/>
      <c r="P55" s="633"/>
    </row>
    <row r="56" spans="1:16" x14ac:dyDescent="0.35">
      <c r="A56" s="633"/>
      <c r="B56" s="633"/>
      <c r="C56" s="633"/>
      <c r="D56" s="633"/>
      <c r="E56" s="633"/>
      <c r="F56" s="633"/>
      <c r="G56" s="633"/>
      <c r="H56" s="633"/>
      <c r="I56" s="633"/>
      <c r="J56" s="633"/>
      <c r="K56" s="633"/>
      <c r="L56" s="633"/>
      <c r="M56" s="633"/>
      <c r="N56" s="633"/>
      <c r="O56" s="633"/>
      <c r="P56" s="633"/>
    </row>
    <row r="57" spans="1:16" x14ac:dyDescent="0.35">
      <c r="A57" s="633"/>
      <c r="B57" s="633"/>
      <c r="C57" s="633"/>
      <c r="D57" s="633"/>
      <c r="E57" s="633"/>
      <c r="F57" s="633"/>
      <c r="G57" s="633"/>
      <c r="H57" s="633"/>
      <c r="I57" s="633"/>
      <c r="J57" s="633"/>
      <c r="K57" s="633"/>
      <c r="L57" s="633"/>
      <c r="M57" s="633"/>
      <c r="N57" s="633"/>
      <c r="O57" s="633"/>
      <c r="P57" s="633"/>
    </row>
    <row r="58" spans="1:16" x14ac:dyDescent="0.35">
      <c r="A58" s="633"/>
      <c r="B58" s="633"/>
      <c r="C58" s="633"/>
      <c r="D58" s="633"/>
      <c r="E58" s="633"/>
      <c r="F58" s="633"/>
      <c r="G58" s="633"/>
      <c r="H58" s="633"/>
      <c r="I58" s="633"/>
      <c r="J58" s="633"/>
      <c r="K58" s="633"/>
      <c r="L58" s="633"/>
      <c r="M58" s="633"/>
      <c r="N58" s="633"/>
      <c r="O58" s="633"/>
      <c r="P58" s="633"/>
    </row>
    <row r="59" spans="1:16" x14ac:dyDescent="0.35">
      <c r="A59" s="633"/>
      <c r="B59" s="633"/>
      <c r="C59" s="633"/>
      <c r="D59" s="633"/>
      <c r="E59" s="633"/>
      <c r="F59" s="633"/>
      <c r="G59" s="633"/>
      <c r="H59" s="633"/>
      <c r="I59" s="633"/>
      <c r="J59" s="633"/>
      <c r="K59" s="633"/>
      <c r="L59" s="633"/>
      <c r="M59" s="633"/>
      <c r="N59" s="633"/>
      <c r="O59" s="633"/>
      <c r="P59" s="633"/>
    </row>
    <row r="60" spans="1:16" x14ac:dyDescent="0.35">
      <c r="A60" s="633"/>
      <c r="B60" s="633"/>
      <c r="C60" s="633"/>
      <c r="D60" s="633"/>
      <c r="E60" s="633"/>
      <c r="F60" s="633"/>
      <c r="G60" s="633"/>
      <c r="H60" s="633"/>
      <c r="I60" s="633"/>
      <c r="J60" s="633"/>
      <c r="K60" s="633"/>
      <c r="L60" s="633"/>
      <c r="M60" s="633"/>
      <c r="N60" s="633"/>
      <c r="O60" s="633"/>
      <c r="P60" s="633"/>
    </row>
    <row r="61" spans="1:16" x14ac:dyDescent="0.35">
      <c r="A61" s="633"/>
      <c r="B61" s="633"/>
      <c r="C61" s="633"/>
      <c r="D61" s="633"/>
      <c r="E61" s="633"/>
      <c r="F61" s="633"/>
      <c r="G61" s="633"/>
      <c r="H61" s="633"/>
      <c r="I61" s="633"/>
      <c r="J61" s="633"/>
      <c r="K61" s="633"/>
      <c r="L61" s="633"/>
      <c r="M61" s="633"/>
      <c r="N61" s="633"/>
      <c r="O61" s="633"/>
      <c r="P61" s="633"/>
    </row>
    <row r="62" spans="1:16" x14ac:dyDescent="0.35">
      <c r="A62" s="633"/>
      <c r="B62" s="633"/>
      <c r="C62" s="633"/>
      <c r="D62" s="633"/>
      <c r="E62" s="633"/>
      <c r="F62" s="633"/>
      <c r="G62" s="633"/>
      <c r="H62" s="633"/>
      <c r="I62" s="633"/>
      <c r="J62" s="633"/>
      <c r="K62" s="633"/>
      <c r="L62" s="633"/>
      <c r="M62" s="633"/>
      <c r="N62" s="633"/>
      <c r="O62" s="633"/>
      <c r="P62" s="633"/>
    </row>
    <row r="63" spans="1:16" x14ac:dyDescent="0.35">
      <c r="A63" s="633"/>
      <c r="B63" s="633"/>
      <c r="C63" s="633"/>
      <c r="D63" s="633"/>
      <c r="E63" s="633"/>
      <c r="F63" s="633"/>
      <c r="G63" s="633"/>
      <c r="H63" s="633"/>
      <c r="I63" s="633"/>
      <c r="J63" s="633"/>
      <c r="K63" s="633"/>
      <c r="L63" s="633"/>
      <c r="M63" s="633"/>
      <c r="N63" s="633"/>
      <c r="O63" s="633"/>
      <c r="P63" s="633"/>
    </row>
    <row r="64" spans="1:16" x14ac:dyDescent="0.35">
      <c r="A64" s="633"/>
      <c r="B64" s="633"/>
      <c r="C64" s="633"/>
      <c r="D64" s="633"/>
      <c r="E64" s="633"/>
      <c r="F64" s="633"/>
      <c r="G64" s="633"/>
      <c r="H64" s="633"/>
      <c r="I64" s="633"/>
      <c r="J64" s="633"/>
      <c r="K64" s="633"/>
      <c r="L64" s="633"/>
      <c r="M64" s="633"/>
      <c r="N64" s="633"/>
      <c r="O64" s="633"/>
      <c r="P64" s="633"/>
    </row>
    <row r="65" spans="1:16" x14ac:dyDescent="0.35">
      <c r="A65" s="633"/>
      <c r="B65" s="633"/>
      <c r="C65" s="633"/>
      <c r="D65" s="633"/>
      <c r="E65" s="633"/>
      <c r="F65" s="633"/>
      <c r="G65" s="633"/>
      <c r="H65" s="633"/>
      <c r="I65" s="633"/>
      <c r="J65" s="633"/>
      <c r="K65" s="633"/>
      <c r="L65" s="633"/>
      <c r="M65" s="633"/>
      <c r="N65" s="633"/>
      <c r="O65" s="633"/>
      <c r="P65" s="633"/>
    </row>
    <row r="66" spans="1:16" x14ac:dyDescent="0.35">
      <c r="A66" s="633"/>
      <c r="B66" s="633"/>
      <c r="C66" s="633"/>
      <c r="D66" s="633"/>
      <c r="E66" s="633"/>
      <c r="F66" s="633"/>
      <c r="G66" s="633"/>
      <c r="H66" s="633"/>
      <c r="I66" s="633"/>
      <c r="J66" s="633"/>
      <c r="K66" s="633"/>
      <c r="L66" s="633"/>
      <c r="M66" s="633"/>
      <c r="N66" s="633"/>
      <c r="O66" s="633"/>
      <c r="P66" s="633"/>
    </row>
    <row r="67" spans="1:16" x14ac:dyDescent="0.35">
      <c r="A67" s="633"/>
      <c r="B67" s="633"/>
      <c r="C67" s="633"/>
      <c r="D67" s="633"/>
      <c r="E67" s="633"/>
      <c r="F67" s="633"/>
      <c r="G67" s="633"/>
      <c r="H67" s="633"/>
      <c r="I67" s="633"/>
      <c r="J67" s="633"/>
      <c r="K67" s="633"/>
      <c r="L67" s="633"/>
      <c r="M67" s="633"/>
      <c r="N67" s="633"/>
      <c r="O67" s="633"/>
      <c r="P67" s="633"/>
    </row>
    <row r="68" spans="1:16" x14ac:dyDescent="0.35">
      <c r="A68" s="633"/>
      <c r="B68" s="633"/>
      <c r="C68" s="633"/>
      <c r="D68" s="633"/>
      <c r="E68" s="633"/>
      <c r="F68" s="633"/>
      <c r="G68" s="633"/>
      <c r="H68" s="633"/>
      <c r="I68" s="633"/>
      <c r="J68" s="633"/>
      <c r="K68" s="633"/>
      <c r="L68" s="633"/>
      <c r="M68" s="633"/>
      <c r="N68" s="633"/>
      <c r="O68" s="633"/>
      <c r="P68" s="633"/>
    </row>
    <row r="69" spans="1:16" x14ac:dyDescent="0.35">
      <c r="A69" s="633"/>
      <c r="B69" s="633"/>
      <c r="C69" s="633"/>
      <c r="D69" s="633"/>
      <c r="E69" s="633"/>
      <c r="F69" s="633"/>
      <c r="G69" s="633"/>
      <c r="H69" s="633"/>
      <c r="I69" s="633"/>
      <c r="J69" s="633"/>
      <c r="K69" s="633"/>
      <c r="L69" s="633"/>
      <c r="M69" s="633"/>
      <c r="N69" s="633"/>
      <c r="O69" s="633"/>
      <c r="P69" s="633"/>
    </row>
    <row r="70" spans="1:16" x14ac:dyDescent="0.35">
      <c r="A70" s="633"/>
      <c r="B70" s="633"/>
      <c r="C70" s="633"/>
      <c r="D70" s="633"/>
      <c r="E70" s="633"/>
      <c r="F70" s="633"/>
      <c r="G70" s="633"/>
      <c r="H70" s="633"/>
      <c r="I70" s="633"/>
      <c r="J70" s="633"/>
      <c r="K70" s="633"/>
      <c r="L70" s="633"/>
      <c r="M70" s="633"/>
      <c r="N70" s="633"/>
      <c r="O70" s="633"/>
      <c r="P70" s="633"/>
    </row>
    <row r="71" spans="1:16" x14ac:dyDescent="0.35">
      <c r="A71" s="633"/>
      <c r="B71" s="633"/>
      <c r="C71" s="633"/>
      <c r="D71" s="633"/>
      <c r="E71" s="633"/>
      <c r="F71" s="633"/>
      <c r="G71" s="633"/>
      <c r="H71" s="633"/>
      <c r="I71" s="633"/>
      <c r="J71" s="633"/>
      <c r="K71" s="633"/>
      <c r="L71" s="633"/>
      <c r="M71" s="633"/>
      <c r="N71" s="633"/>
      <c r="O71" s="633"/>
      <c r="P71" s="633"/>
    </row>
    <row r="72" spans="1:16" x14ac:dyDescent="0.35">
      <c r="A72" s="633"/>
      <c r="B72" s="633"/>
      <c r="C72" s="633"/>
      <c r="D72" s="633"/>
      <c r="E72" s="633"/>
      <c r="F72" s="633"/>
      <c r="G72" s="633"/>
      <c r="H72" s="633"/>
      <c r="I72" s="633"/>
      <c r="J72" s="633"/>
      <c r="K72" s="633"/>
      <c r="L72" s="633"/>
      <c r="M72" s="633"/>
      <c r="N72" s="633"/>
      <c r="O72" s="633"/>
      <c r="P72" s="633"/>
    </row>
    <row r="73" spans="1:16" x14ac:dyDescent="0.35">
      <c r="A73" s="633"/>
      <c r="B73" s="633"/>
      <c r="C73" s="633"/>
      <c r="D73" s="633"/>
      <c r="E73" s="633"/>
      <c r="F73" s="633"/>
      <c r="G73" s="633"/>
      <c r="H73" s="633"/>
      <c r="I73" s="633"/>
      <c r="J73" s="633"/>
      <c r="K73" s="633"/>
      <c r="L73" s="633"/>
      <c r="M73" s="633"/>
      <c r="N73" s="633"/>
      <c r="O73" s="633"/>
      <c r="P73" s="633"/>
    </row>
    <row r="74" spans="1:16" x14ac:dyDescent="0.35">
      <c r="A74" s="633"/>
      <c r="B74" s="633"/>
      <c r="C74" s="633"/>
      <c r="D74" s="633"/>
      <c r="E74" s="633"/>
      <c r="F74" s="633"/>
      <c r="G74" s="633"/>
      <c r="H74" s="633"/>
      <c r="I74" s="633"/>
      <c r="J74" s="633"/>
      <c r="K74" s="633"/>
      <c r="L74" s="633"/>
      <c r="M74" s="633"/>
      <c r="N74" s="633"/>
      <c r="O74" s="633"/>
      <c r="P74" s="633"/>
    </row>
    <row r="75" spans="1:16" x14ac:dyDescent="0.35">
      <c r="A75" s="633"/>
      <c r="B75" s="633"/>
      <c r="C75" s="633"/>
      <c r="D75" s="633"/>
      <c r="E75" s="633"/>
      <c r="F75" s="633"/>
      <c r="G75" s="633"/>
      <c r="H75" s="633"/>
      <c r="I75" s="633"/>
      <c r="J75" s="633"/>
      <c r="K75" s="633"/>
      <c r="L75" s="633"/>
      <c r="M75" s="633"/>
      <c r="N75" s="633"/>
      <c r="O75" s="633"/>
      <c r="P75" s="633"/>
    </row>
    <row r="76" spans="1:16" x14ac:dyDescent="0.35">
      <c r="A76" s="633"/>
      <c r="B76" s="633"/>
      <c r="C76" s="633"/>
      <c r="D76" s="633"/>
      <c r="E76" s="633"/>
      <c r="F76" s="633"/>
      <c r="G76" s="633"/>
      <c r="H76" s="633"/>
      <c r="I76" s="633"/>
      <c r="J76" s="633"/>
      <c r="K76" s="633"/>
      <c r="L76" s="633"/>
      <c r="M76" s="633"/>
      <c r="N76" s="633"/>
      <c r="O76" s="633"/>
      <c r="P76" s="633"/>
    </row>
    <row r="77" spans="1:16" x14ac:dyDescent="0.35">
      <c r="A77" s="633"/>
      <c r="B77" s="633"/>
      <c r="C77" s="633"/>
      <c r="D77" s="633"/>
      <c r="E77" s="633"/>
      <c r="F77" s="633"/>
      <c r="G77" s="633"/>
      <c r="H77" s="633"/>
      <c r="I77" s="633"/>
      <c r="J77" s="633"/>
      <c r="K77" s="633"/>
      <c r="L77" s="633"/>
      <c r="M77" s="633"/>
      <c r="N77" s="633"/>
      <c r="O77" s="633"/>
      <c r="P77" s="633"/>
    </row>
    <row r="78" spans="1:16" x14ac:dyDescent="0.35">
      <c r="A78" s="633"/>
      <c r="B78" s="633"/>
      <c r="C78" s="633"/>
      <c r="D78" s="633"/>
      <c r="E78" s="633"/>
      <c r="F78" s="633"/>
      <c r="G78" s="633"/>
      <c r="H78" s="633"/>
      <c r="I78" s="633"/>
      <c r="J78" s="633"/>
      <c r="K78" s="633"/>
      <c r="L78" s="633"/>
      <c r="M78" s="633"/>
      <c r="N78" s="633"/>
      <c r="O78" s="633"/>
      <c r="P78" s="633"/>
    </row>
    <row r="79" spans="1:16" x14ac:dyDescent="0.35">
      <c r="A79" s="633"/>
      <c r="B79" s="633"/>
      <c r="C79" s="633"/>
      <c r="D79" s="633"/>
      <c r="E79" s="633"/>
      <c r="F79" s="633"/>
      <c r="G79" s="633"/>
      <c r="H79" s="633"/>
      <c r="I79" s="633"/>
      <c r="J79" s="633"/>
      <c r="K79" s="633"/>
      <c r="L79" s="633"/>
      <c r="M79" s="633"/>
      <c r="N79" s="633"/>
      <c r="O79" s="633"/>
      <c r="P79" s="633"/>
    </row>
    <row r="80" spans="1:16" x14ac:dyDescent="0.35">
      <c r="A80" s="633"/>
      <c r="B80" s="633"/>
      <c r="C80" s="633"/>
      <c r="D80" s="633"/>
      <c r="E80" s="633"/>
      <c r="F80" s="633"/>
      <c r="G80" s="633"/>
      <c r="H80" s="633"/>
      <c r="I80" s="633"/>
      <c r="J80" s="633"/>
      <c r="K80" s="633"/>
      <c r="L80" s="633"/>
      <c r="M80" s="633"/>
      <c r="N80" s="633"/>
      <c r="O80" s="633"/>
      <c r="P80" s="633"/>
    </row>
    <row r="81" spans="1:16" x14ac:dyDescent="0.35">
      <c r="A81" s="633"/>
      <c r="B81" s="633"/>
      <c r="C81" s="633"/>
      <c r="D81" s="633"/>
      <c r="E81" s="633"/>
      <c r="F81" s="633"/>
      <c r="G81" s="633"/>
      <c r="H81" s="633"/>
      <c r="I81" s="633"/>
      <c r="J81" s="633"/>
      <c r="K81" s="633"/>
      <c r="L81" s="633"/>
      <c r="M81" s="633"/>
      <c r="N81" s="633"/>
      <c r="O81" s="633"/>
      <c r="P81" s="633"/>
    </row>
    <row r="82" spans="1:16" x14ac:dyDescent="0.35">
      <c r="A82" s="633"/>
      <c r="B82" s="633"/>
      <c r="C82" s="633"/>
      <c r="D82" s="633"/>
      <c r="E82" s="633"/>
      <c r="F82" s="633"/>
      <c r="G82" s="633"/>
      <c r="H82" s="633"/>
      <c r="I82" s="633"/>
      <c r="J82" s="633"/>
      <c r="K82" s="633"/>
      <c r="L82" s="633"/>
      <c r="M82" s="633"/>
      <c r="N82" s="633"/>
      <c r="O82" s="633"/>
      <c r="P82" s="633"/>
    </row>
    <row r="83" spans="1:16" x14ac:dyDescent="0.35">
      <c r="A83" s="633"/>
      <c r="B83" s="633"/>
      <c r="C83" s="633"/>
      <c r="D83" s="633"/>
      <c r="E83" s="633"/>
      <c r="F83" s="633"/>
      <c r="G83" s="633"/>
      <c r="H83" s="633"/>
      <c r="I83" s="633"/>
      <c r="J83" s="633"/>
      <c r="K83" s="633"/>
      <c r="L83" s="633"/>
      <c r="M83" s="633"/>
      <c r="N83" s="633"/>
      <c r="O83" s="633"/>
      <c r="P83" s="633"/>
    </row>
    <row r="84" spans="1:16" x14ac:dyDescent="0.35">
      <c r="A84" s="633"/>
      <c r="B84" s="633"/>
      <c r="C84" s="633"/>
      <c r="D84" s="633"/>
      <c r="E84" s="633"/>
      <c r="F84" s="633"/>
      <c r="G84" s="633"/>
      <c r="H84" s="633"/>
      <c r="I84" s="633"/>
      <c r="J84" s="633"/>
      <c r="K84" s="633"/>
      <c r="L84" s="633"/>
      <c r="M84" s="633"/>
      <c r="N84" s="633"/>
      <c r="O84" s="633"/>
      <c r="P84" s="633"/>
    </row>
    <row r="85" spans="1:16" x14ac:dyDescent="0.35">
      <c r="A85" s="633"/>
      <c r="B85" s="633"/>
      <c r="C85" s="633"/>
      <c r="D85" s="633"/>
      <c r="E85" s="633"/>
      <c r="F85" s="633"/>
      <c r="G85" s="633"/>
      <c r="H85" s="633"/>
      <c r="I85" s="633"/>
      <c r="J85" s="633"/>
      <c r="K85" s="633"/>
      <c r="L85" s="633"/>
      <c r="M85" s="633"/>
      <c r="N85" s="633"/>
      <c r="O85" s="633"/>
      <c r="P85" s="633"/>
    </row>
    <row r="86" spans="1:16" x14ac:dyDescent="0.35">
      <c r="A86" s="633"/>
      <c r="B86" s="633"/>
      <c r="C86" s="633"/>
      <c r="D86" s="633"/>
      <c r="E86" s="633"/>
      <c r="F86" s="633"/>
      <c r="G86" s="633"/>
      <c r="H86" s="633"/>
      <c r="I86" s="633"/>
      <c r="J86" s="633"/>
      <c r="K86" s="633"/>
      <c r="L86" s="633"/>
      <c r="M86" s="633"/>
      <c r="N86" s="633"/>
      <c r="O86" s="633"/>
      <c r="P86" s="633"/>
    </row>
    <row r="87" spans="1:16" x14ac:dyDescent="0.35">
      <c r="A87" s="633"/>
      <c r="B87" s="633"/>
      <c r="C87" s="633"/>
      <c r="D87" s="633"/>
      <c r="E87" s="633"/>
      <c r="F87" s="633"/>
      <c r="G87" s="633"/>
      <c r="H87" s="633"/>
      <c r="I87" s="633"/>
      <c r="J87" s="633"/>
      <c r="K87" s="633"/>
      <c r="L87" s="633"/>
      <c r="M87" s="633"/>
      <c r="N87" s="633"/>
      <c r="O87" s="633"/>
      <c r="P87" s="633"/>
    </row>
    <row r="88" spans="1:16" x14ac:dyDescent="0.35">
      <c r="A88" s="633"/>
      <c r="B88" s="633"/>
      <c r="C88" s="633"/>
      <c r="D88" s="633"/>
      <c r="E88" s="633"/>
      <c r="F88" s="633"/>
      <c r="G88" s="633"/>
      <c r="H88" s="633"/>
      <c r="I88" s="633"/>
      <c r="J88" s="633"/>
      <c r="K88" s="633"/>
      <c r="L88" s="633"/>
      <c r="M88" s="633"/>
      <c r="N88" s="633"/>
      <c r="O88" s="633"/>
      <c r="P88" s="633"/>
    </row>
    <row r="89" spans="1:16" x14ac:dyDescent="0.35">
      <c r="A89" s="633"/>
      <c r="B89" s="633"/>
      <c r="C89" s="633"/>
      <c r="D89" s="633"/>
      <c r="E89" s="633"/>
      <c r="F89" s="633"/>
      <c r="G89" s="633"/>
      <c r="H89" s="633"/>
      <c r="I89" s="633"/>
      <c r="J89" s="633"/>
      <c r="K89" s="633"/>
      <c r="L89" s="633"/>
      <c r="M89" s="633"/>
      <c r="N89" s="633"/>
      <c r="O89" s="633"/>
      <c r="P89" s="633"/>
    </row>
    <row r="90" spans="1:16" x14ac:dyDescent="0.35">
      <c r="A90" s="633"/>
      <c r="B90" s="633"/>
      <c r="C90" s="633"/>
      <c r="D90" s="633"/>
      <c r="E90" s="633"/>
      <c r="F90" s="633"/>
      <c r="G90" s="633"/>
      <c r="H90" s="633"/>
      <c r="I90" s="633"/>
      <c r="J90" s="633"/>
      <c r="K90" s="633"/>
      <c r="L90" s="633"/>
      <c r="M90" s="633"/>
      <c r="N90" s="633"/>
      <c r="O90" s="633"/>
      <c r="P90" s="633"/>
    </row>
    <row r="91" spans="1:16" x14ac:dyDescent="0.35">
      <c r="A91" s="633"/>
      <c r="B91" s="633"/>
      <c r="C91" s="633"/>
      <c r="D91" s="633"/>
      <c r="E91" s="633"/>
      <c r="F91" s="633"/>
      <c r="G91" s="633"/>
      <c r="H91" s="633"/>
      <c r="I91" s="633"/>
      <c r="J91" s="633"/>
      <c r="K91" s="633"/>
      <c r="L91" s="633"/>
      <c r="M91" s="633"/>
      <c r="N91" s="633"/>
      <c r="O91" s="633"/>
      <c r="P91" s="633"/>
    </row>
    <row r="92" spans="1:16" x14ac:dyDescent="0.35">
      <c r="A92" s="633"/>
      <c r="B92" s="633"/>
      <c r="C92" s="633"/>
      <c r="D92" s="633"/>
      <c r="E92" s="633"/>
      <c r="F92" s="633"/>
      <c r="G92" s="633"/>
      <c r="H92" s="633"/>
      <c r="I92" s="633"/>
      <c r="J92" s="633"/>
      <c r="K92" s="633"/>
      <c r="L92" s="633"/>
      <c r="M92" s="633"/>
      <c r="N92" s="633"/>
      <c r="O92" s="633"/>
      <c r="P92" s="633"/>
    </row>
    <row r="93" spans="1:16" x14ac:dyDescent="0.35">
      <c r="A93" s="633"/>
      <c r="B93" s="633"/>
      <c r="C93" s="633"/>
      <c r="D93" s="633"/>
      <c r="E93" s="633"/>
      <c r="F93" s="633"/>
      <c r="G93" s="633"/>
      <c r="H93" s="633"/>
      <c r="I93" s="633"/>
      <c r="J93" s="633"/>
      <c r="K93" s="633"/>
      <c r="L93" s="633"/>
      <c r="M93" s="633"/>
      <c r="N93" s="633"/>
      <c r="O93" s="633"/>
      <c r="P93" s="633"/>
    </row>
    <row r="94" spans="1:16" x14ac:dyDescent="0.35">
      <c r="A94" s="633"/>
      <c r="B94" s="633"/>
      <c r="C94" s="633"/>
      <c r="D94" s="633"/>
      <c r="E94" s="633"/>
      <c r="F94" s="633"/>
      <c r="G94" s="633"/>
      <c r="H94" s="633"/>
      <c r="I94" s="633"/>
      <c r="J94" s="633"/>
      <c r="K94" s="633"/>
      <c r="L94" s="633"/>
      <c r="M94" s="633"/>
      <c r="N94" s="633"/>
      <c r="O94" s="633"/>
      <c r="P94" s="633"/>
    </row>
    <row r="95" spans="1:16" x14ac:dyDescent="0.35">
      <c r="A95" s="633"/>
      <c r="B95" s="633"/>
      <c r="C95" s="633"/>
      <c r="D95" s="633"/>
      <c r="E95" s="633"/>
      <c r="F95" s="633"/>
      <c r="G95" s="633"/>
      <c r="H95" s="633"/>
      <c r="I95" s="633"/>
      <c r="J95" s="633"/>
      <c r="K95" s="633"/>
      <c r="L95" s="633"/>
      <c r="M95" s="633"/>
      <c r="N95" s="633"/>
      <c r="O95" s="633"/>
      <c r="P95" s="633"/>
    </row>
    <row r="96" spans="1:16" x14ac:dyDescent="0.35">
      <c r="A96" s="633"/>
      <c r="B96" s="633"/>
      <c r="C96" s="633"/>
      <c r="D96" s="633"/>
      <c r="E96" s="633"/>
      <c r="F96" s="633"/>
      <c r="G96" s="633"/>
      <c r="H96" s="633"/>
      <c r="I96" s="633"/>
      <c r="J96" s="633"/>
      <c r="K96" s="633"/>
      <c r="L96" s="633"/>
      <c r="M96" s="633"/>
      <c r="N96" s="633"/>
      <c r="O96" s="633"/>
      <c r="P96" s="633"/>
    </row>
    <row r="97" spans="1:16" x14ac:dyDescent="0.35">
      <c r="A97" s="633"/>
      <c r="B97" s="633"/>
      <c r="C97" s="633"/>
      <c r="D97" s="633"/>
      <c r="E97" s="633"/>
      <c r="F97" s="633"/>
      <c r="G97" s="633"/>
      <c r="H97" s="633"/>
      <c r="I97" s="633"/>
      <c r="J97" s="633"/>
      <c r="K97" s="633"/>
      <c r="L97" s="633"/>
      <c r="M97" s="633"/>
      <c r="N97" s="633"/>
      <c r="O97" s="633"/>
      <c r="P97" s="633"/>
    </row>
    <row r="98" spans="1:16" x14ac:dyDescent="0.35">
      <c r="A98" s="633"/>
      <c r="B98" s="633"/>
      <c r="C98" s="633"/>
      <c r="D98" s="633"/>
      <c r="E98" s="633"/>
      <c r="F98" s="633"/>
      <c r="G98" s="633"/>
      <c r="H98" s="633"/>
      <c r="I98" s="633"/>
      <c r="J98" s="633"/>
      <c r="K98" s="633"/>
      <c r="L98" s="633"/>
      <c r="M98" s="633"/>
      <c r="N98" s="633"/>
      <c r="O98" s="633"/>
      <c r="P98" s="633"/>
    </row>
    <row r="99" spans="1:16" x14ac:dyDescent="0.35">
      <c r="A99" s="633"/>
      <c r="B99" s="633"/>
      <c r="C99" s="633"/>
      <c r="D99" s="633"/>
      <c r="E99" s="633"/>
      <c r="F99" s="633"/>
      <c r="G99" s="633"/>
      <c r="H99" s="633"/>
      <c r="I99" s="633"/>
      <c r="J99" s="633"/>
      <c r="K99" s="633"/>
      <c r="L99" s="633"/>
      <c r="M99" s="633"/>
      <c r="N99" s="633"/>
      <c r="O99" s="633"/>
      <c r="P99" s="633"/>
    </row>
    <row r="100" spans="1:16" x14ac:dyDescent="0.35">
      <c r="A100" s="633"/>
      <c r="B100" s="633"/>
      <c r="C100" s="633"/>
      <c r="D100" s="633"/>
      <c r="E100" s="633"/>
      <c r="F100" s="633"/>
      <c r="G100" s="633"/>
      <c r="H100" s="633"/>
      <c r="I100" s="633"/>
      <c r="J100" s="633"/>
      <c r="K100" s="633"/>
      <c r="L100" s="633"/>
      <c r="M100" s="633"/>
      <c r="N100" s="633"/>
      <c r="O100" s="633"/>
      <c r="P100" s="633"/>
    </row>
    <row r="101" spans="1:16" x14ac:dyDescent="0.35">
      <c r="A101" s="633"/>
      <c r="B101" s="633"/>
      <c r="C101" s="633"/>
      <c r="D101" s="633"/>
      <c r="E101" s="633"/>
      <c r="F101" s="633"/>
      <c r="G101" s="633"/>
      <c r="H101" s="633"/>
      <c r="I101" s="633"/>
      <c r="J101" s="633"/>
      <c r="K101" s="633"/>
      <c r="L101" s="633"/>
      <c r="M101" s="633"/>
      <c r="N101" s="633"/>
      <c r="O101" s="633"/>
      <c r="P101" s="633"/>
    </row>
    <row r="102" spans="1:16" x14ac:dyDescent="0.35">
      <c r="A102" s="633"/>
      <c r="B102" s="633"/>
      <c r="C102" s="633"/>
      <c r="D102" s="633"/>
      <c r="E102" s="633"/>
      <c r="F102" s="633"/>
      <c r="G102" s="633"/>
      <c r="H102" s="633"/>
      <c r="I102" s="633"/>
      <c r="J102" s="633"/>
      <c r="K102" s="633"/>
      <c r="L102" s="633"/>
      <c r="M102" s="633"/>
      <c r="N102" s="633"/>
      <c r="O102" s="633"/>
      <c r="P102" s="633"/>
    </row>
    <row r="103" spans="1:16" x14ac:dyDescent="0.35">
      <c r="A103" s="633"/>
      <c r="B103" s="633"/>
      <c r="C103" s="633"/>
      <c r="D103" s="633"/>
      <c r="E103" s="633"/>
      <c r="F103" s="633"/>
      <c r="G103" s="633"/>
      <c r="H103" s="633"/>
      <c r="I103" s="633"/>
      <c r="J103" s="633"/>
      <c r="K103" s="633"/>
      <c r="L103" s="633"/>
      <c r="M103" s="633"/>
      <c r="N103" s="633"/>
      <c r="O103" s="633"/>
      <c r="P103" s="633"/>
    </row>
    <row r="104" spans="1:16" x14ac:dyDescent="0.35">
      <c r="A104" s="633"/>
      <c r="B104" s="633"/>
      <c r="C104" s="633"/>
      <c r="D104" s="633"/>
      <c r="E104" s="633"/>
      <c r="F104" s="633"/>
      <c r="G104" s="633"/>
      <c r="H104" s="633"/>
      <c r="I104" s="633"/>
      <c r="J104" s="633"/>
      <c r="K104" s="633"/>
      <c r="L104" s="633"/>
      <c r="M104" s="633"/>
      <c r="N104" s="633"/>
      <c r="O104" s="633"/>
      <c r="P104" s="633"/>
    </row>
    <row r="105" spans="1:16" x14ac:dyDescent="0.35">
      <c r="A105" s="633"/>
      <c r="B105" s="633"/>
      <c r="C105" s="633"/>
      <c r="D105" s="633"/>
      <c r="E105" s="633"/>
      <c r="F105" s="633"/>
      <c r="G105" s="633"/>
      <c r="H105" s="633"/>
      <c r="I105" s="633"/>
      <c r="J105" s="633"/>
      <c r="K105" s="633"/>
      <c r="L105" s="633"/>
      <c r="M105" s="633"/>
      <c r="N105" s="633"/>
      <c r="O105" s="633"/>
      <c r="P105" s="633"/>
    </row>
    <row r="106" spans="1:16" x14ac:dyDescent="0.35">
      <c r="A106" s="633"/>
      <c r="B106" s="633"/>
      <c r="C106" s="633"/>
      <c r="D106" s="633"/>
      <c r="E106" s="633"/>
      <c r="F106" s="633"/>
      <c r="G106" s="633"/>
      <c r="H106" s="633"/>
      <c r="I106" s="633"/>
      <c r="J106" s="633"/>
      <c r="K106" s="633"/>
      <c r="L106" s="633"/>
      <c r="M106" s="633"/>
      <c r="N106" s="633"/>
      <c r="O106" s="633"/>
      <c r="P106" s="633"/>
    </row>
    <row r="107" spans="1:16" x14ac:dyDescent="0.35">
      <c r="A107" s="633"/>
      <c r="B107" s="633"/>
      <c r="C107" s="633"/>
      <c r="D107" s="633"/>
      <c r="E107" s="633"/>
      <c r="F107" s="633"/>
      <c r="G107" s="633"/>
      <c r="H107" s="633"/>
      <c r="I107" s="633"/>
      <c r="J107" s="633"/>
      <c r="K107" s="633"/>
      <c r="L107" s="633"/>
      <c r="M107" s="633"/>
      <c r="N107" s="633"/>
      <c r="O107" s="633"/>
      <c r="P107" s="633"/>
    </row>
    <row r="108" spans="1:16" x14ac:dyDescent="0.35">
      <c r="A108" s="633"/>
      <c r="B108" s="633"/>
      <c r="C108" s="633"/>
      <c r="D108" s="633"/>
      <c r="E108" s="633"/>
      <c r="F108" s="633"/>
      <c r="G108" s="633"/>
      <c r="H108" s="633"/>
      <c r="I108" s="633"/>
      <c r="J108" s="633"/>
      <c r="K108" s="633"/>
      <c r="L108" s="633"/>
      <c r="M108" s="633"/>
      <c r="N108" s="633"/>
      <c r="O108" s="633"/>
      <c r="P108" s="633"/>
    </row>
    <row r="109" spans="1:16" x14ac:dyDescent="0.35">
      <c r="A109" s="633"/>
      <c r="B109" s="633"/>
      <c r="C109" s="633"/>
      <c r="D109" s="633"/>
      <c r="E109" s="633"/>
      <c r="F109" s="633"/>
      <c r="G109" s="633"/>
      <c r="H109" s="633"/>
      <c r="I109" s="633"/>
      <c r="J109" s="633"/>
      <c r="K109" s="633"/>
      <c r="L109" s="633"/>
      <c r="M109" s="633"/>
      <c r="N109" s="633"/>
      <c r="O109" s="633"/>
      <c r="P109" s="633"/>
    </row>
    <row r="110" spans="1:16" x14ac:dyDescent="0.35">
      <c r="A110" s="633"/>
      <c r="B110" s="633"/>
      <c r="C110" s="633"/>
      <c r="D110" s="633"/>
      <c r="E110" s="633"/>
      <c r="F110" s="633"/>
      <c r="G110" s="633"/>
      <c r="H110" s="633"/>
      <c r="I110" s="633"/>
      <c r="J110" s="633"/>
      <c r="K110" s="633"/>
      <c r="L110" s="633"/>
      <c r="M110" s="633"/>
      <c r="N110" s="633"/>
      <c r="O110" s="633"/>
      <c r="P110" s="633"/>
    </row>
    <row r="111" spans="1:16" x14ac:dyDescent="0.35">
      <c r="A111" s="633"/>
      <c r="B111" s="633"/>
      <c r="C111" s="633"/>
      <c r="D111" s="633"/>
      <c r="E111" s="633"/>
      <c r="F111" s="633"/>
      <c r="G111" s="633"/>
      <c r="H111" s="633"/>
      <c r="I111" s="633"/>
      <c r="J111" s="633"/>
      <c r="K111" s="633"/>
      <c r="L111" s="633"/>
      <c r="M111" s="633"/>
      <c r="N111" s="633"/>
      <c r="O111" s="633"/>
      <c r="P111" s="633"/>
    </row>
    <row r="112" spans="1:16" x14ac:dyDescent="0.35">
      <c r="A112" s="633"/>
      <c r="B112" s="633"/>
      <c r="C112" s="633"/>
      <c r="D112" s="633"/>
      <c r="E112" s="633"/>
      <c r="F112" s="633"/>
      <c r="G112" s="633"/>
      <c r="H112" s="633"/>
      <c r="I112" s="633"/>
      <c r="J112" s="633"/>
      <c r="K112" s="633"/>
      <c r="L112" s="633"/>
      <c r="M112" s="633"/>
      <c r="N112" s="633"/>
      <c r="O112" s="633"/>
      <c r="P112" s="633"/>
    </row>
    <row r="113" spans="1:16" x14ac:dyDescent="0.35">
      <c r="A113" s="633"/>
      <c r="B113" s="633"/>
      <c r="C113" s="633"/>
      <c r="D113" s="633"/>
      <c r="E113" s="633"/>
      <c r="F113" s="633"/>
      <c r="G113" s="633"/>
      <c r="H113" s="633"/>
      <c r="I113" s="633"/>
      <c r="J113" s="633"/>
      <c r="K113" s="633"/>
      <c r="L113" s="633"/>
      <c r="M113" s="633"/>
      <c r="N113" s="633"/>
      <c r="O113" s="633"/>
      <c r="P113" s="633"/>
    </row>
    <row r="114" spans="1:16" x14ac:dyDescent="0.35">
      <c r="A114" s="633"/>
      <c r="B114" s="633"/>
      <c r="C114" s="633"/>
      <c r="D114" s="633"/>
      <c r="E114" s="633"/>
      <c r="F114" s="633"/>
      <c r="G114" s="633"/>
      <c r="H114" s="633"/>
      <c r="I114" s="633"/>
      <c r="J114" s="633"/>
      <c r="K114" s="633"/>
      <c r="L114" s="633"/>
      <c r="M114" s="633"/>
      <c r="N114" s="633"/>
      <c r="O114" s="633"/>
      <c r="P114" s="633"/>
    </row>
    <row r="115" spans="1:16" x14ac:dyDescent="0.35">
      <c r="A115" s="633"/>
      <c r="B115" s="633"/>
      <c r="C115" s="633"/>
      <c r="D115" s="633"/>
      <c r="E115" s="633"/>
      <c r="F115" s="633"/>
      <c r="G115" s="633"/>
      <c r="H115" s="633"/>
      <c r="I115" s="633"/>
      <c r="J115" s="633"/>
      <c r="K115" s="633"/>
      <c r="L115" s="633"/>
      <c r="M115" s="633"/>
      <c r="N115" s="633"/>
      <c r="O115" s="633"/>
      <c r="P115" s="633"/>
    </row>
    <row r="116" spans="1:16" x14ac:dyDescent="0.35">
      <c r="A116" s="633"/>
      <c r="B116" s="633"/>
      <c r="C116" s="633"/>
      <c r="D116" s="633"/>
      <c r="E116" s="633"/>
      <c r="F116" s="633"/>
      <c r="G116" s="633"/>
      <c r="H116" s="633"/>
      <c r="I116" s="633"/>
      <c r="J116" s="633"/>
      <c r="K116" s="633"/>
      <c r="L116" s="633"/>
      <c r="M116" s="633"/>
      <c r="N116" s="633"/>
      <c r="O116" s="633"/>
      <c r="P116" s="633"/>
    </row>
    <row r="117" spans="1:16" x14ac:dyDescent="0.35">
      <c r="A117" s="633"/>
      <c r="B117" s="633"/>
      <c r="C117" s="633"/>
      <c r="D117" s="633"/>
      <c r="E117" s="633"/>
      <c r="F117" s="633"/>
      <c r="G117" s="633"/>
      <c r="H117" s="633"/>
      <c r="I117" s="633"/>
      <c r="J117" s="633"/>
      <c r="K117" s="633"/>
      <c r="L117" s="633"/>
      <c r="M117" s="633"/>
      <c r="N117" s="633"/>
      <c r="O117" s="633"/>
      <c r="P117" s="633"/>
    </row>
    <row r="118" spans="1:16" x14ac:dyDescent="0.35">
      <c r="A118" s="633"/>
      <c r="B118" s="633"/>
      <c r="C118" s="633"/>
      <c r="D118" s="633"/>
      <c r="E118" s="633"/>
      <c r="F118" s="633"/>
      <c r="G118" s="633"/>
      <c r="H118" s="633"/>
      <c r="I118" s="633"/>
      <c r="J118" s="633"/>
      <c r="K118" s="633"/>
      <c r="L118" s="633"/>
      <c r="M118" s="633"/>
      <c r="N118" s="633"/>
      <c r="O118" s="633"/>
      <c r="P118" s="633"/>
    </row>
    <row r="119" spans="1:16" x14ac:dyDescent="0.35">
      <c r="A119" s="633"/>
      <c r="B119" s="633"/>
      <c r="C119" s="633"/>
      <c r="D119" s="633"/>
      <c r="E119" s="633"/>
      <c r="F119" s="633"/>
      <c r="G119" s="633"/>
      <c r="H119" s="633"/>
      <c r="I119" s="633"/>
      <c r="J119" s="633"/>
      <c r="K119" s="633"/>
      <c r="L119" s="633"/>
      <c r="M119" s="633"/>
      <c r="N119" s="633"/>
      <c r="O119" s="633"/>
      <c r="P119" s="633"/>
    </row>
    <row r="120" spans="1:16" x14ac:dyDescent="0.35">
      <c r="A120" s="633"/>
      <c r="B120" s="633"/>
      <c r="C120" s="633"/>
      <c r="D120" s="633"/>
      <c r="E120" s="633"/>
      <c r="F120" s="633"/>
      <c r="G120" s="633"/>
      <c r="H120" s="633"/>
      <c r="I120" s="633"/>
      <c r="J120" s="633"/>
      <c r="K120" s="633"/>
      <c r="L120" s="633"/>
      <c r="M120" s="633"/>
      <c r="N120" s="633"/>
      <c r="O120" s="633"/>
      <c r="P120" s="633"/>
    </row>
    <row r="121" spans="1:16" x14ac:dyDescent="0.35">
      <c r="A121" s="633"/>
      <c r="B121" s="633"/>
      <c r="C121" s="633"/>
      <c r="D121" s="633"/>
      <c r="E121" s="633"/>
      <c r="F121" s="633"/>
      <c r="G121" s="633"/>
      <c r="H121" s="633"/>
      <c r="I121" s="633"/>
      <c r="J121" s="633"/>
      <c r="K121" s="633"/>
      <c r="L121" s="633"/>
      <c r="M121" s="633"/>
      <c r="N121" s="633"/>
      <c r="O121" s="633"/>
      <c r="P121" s="633"/>
    </row>
    <row r="122" spans="1:16" x14ac:dyDescent="0.35">
      <c r="A122" s="633"/>
      <c r="B122" s="633"/>
      <c r="C122" s="633"/>
      <c r="D122" s="633"/>
      <c r="E122" s="633"/>
      <c r="F122" s="633"/>
      <c r="G122" s="633"/>
      <c r="H122" s="633"/>
      <c r="I122" s="633"/>
      <c r="J122" s="633"/>
      <c r="K122" s="633"/>
      <c r="L122" s="633"/>
      <c r="M122" s="633"/>
      <c r="N122" s="633"/>
      <c r="O122" s="633"/>
      <c r="P122" s="633"/>
    </row>
    <row r="123" spans="1:16" x14ac:dyDescent="0.35">
      <c r="A123" s="633"/>
      <c r="B123" s="633"/>
      <c r="C123" s="633"/>
      <c r="D123" s="633"/>
      <c r="E123" s="633"/>
      <c r="F123" s="633"/>
      <c r="G123" s="633"/>
      <c r="H123" s="633"/>
      <c r="I123" s="633"/>
      <c r="J123" s="633"/>
      <c r="K123" s="633"/>
      <c r="L123" s="633"/>
      <c r="M123" s="633"/>
      <c r="N123" s="633"/>
      <c r="O123" s="633"/>
      <c r="P123" s="633"/>
    </row>
    <row r="124" spans="1:16" x14ac:dyDescent="0.35">
      <c r="A124" s="633"/>
      <c r="B124" s="633"/>
      <c r="C124" s="633"/>
      <c r="D124" s="633"/>
      <c r="E124" s="633"/>
      <c r="F124" s="633"/>
      <c r="G124" s="633"/>
      <c r="H124" s="633"/>
      <c r="I124" s="633"/>
      <c r="J124" s="633"/>
      <c r="K124" s="633"/>
      <c r="L124" s="633"/>
      <c r="M124" s="633"/>
      <c r="N124" s="633"/>
      <c r="O124" s="633"/>
      <c r="P124" s="633"/>
    </row>
    <row r="125" spans="1:16" x14ac:dyDescent="0.35">
      <c r="A125" s="633"/>
      <c r="B125" s="633"/>
      <c r="C125" s="633"/>
      <c r="D125" s="633"/>
      <c r="E125" s="633"/>
      <c r="F125" s="633"/>
      <c r="G125" s="633"/>
      <c r="H125" s="633"/>
      <c r="I125" s="633"/>
      <c r="J125" s="633"/>
      <c r="K125" s="633"/>
      <c r="L125" s="633"/>
      <c r="M125" s="633"/>
      <c r="N125" s="633"/>
      <c r="O125" s="633"/>
      <c r="P125" s="633"/>
    </row>
    <row r="126" spans="1:16" x14ac:dyDescent="0.35">
      <c r="A126" s="633"/>
      <c r="B126" s="633"/>
      <c r="C126" s="633"/>
      <c r="D126" s="633"/>
      <c r="E126" s="633"/>
      <c r="F126" s="633"/>
      <c r="G126" s="633"/>
      <c r="H126" s="633"/>
      <c r="I126" s="633"/>
      <c r="J126" s="633"/>
      <c r="K126" s="633"/>
      <c r="L126" s="633"/>
      <c r="M126" s="633"/>
      <c r="N126" s="633"/>
      <c r="O126" s="633"/>
      <c r="P126" s="633"/>
    </row>
    <row r="127" spans="1:16" x14ac:dyDescent="0.35">
      <c r="A127" s="633"/>
      <c r="B127" s="633"/>
      <c r="C127" s="633"/>
      <c r="D127" s="633"/>
      <c r="E127" s="633"/>
      <c r="F127" s="633"/>
      <c r="G127" s="633"/>
      <c r="H127" s="633"/>
      <c r="I127" s="633"/>
      <c r="J127" s="633"/>
      <c r="K127" s="633"/>
      <c r="L127" s="633"/>
      <c r="M127" s="633"/>
      <c r="N127" s="633"/>
      <c r="O127" s="633"/>
      <c r="P127" s="633"/>
    </row>
    <row r="128" spans="1:16" x14ac:dyDescent="0.35">
      <c r="A128" s="633"/>
      <c r="B128" s="633"/>
      <c r="C128" s="633"/>
      <c r="D128" s="633"/>
      <c r="E128" s="633"/>
      <c r="F128" s="633"/>
      <c r="G128" s="633"/>
      <c r="H128" s="633"/>
      <c r="I128" s="633"/>
      <c r="J128" s="633"/>
      <c r="K128" s="633"/>
      <c r="L128" s="633"/>
      <c r="M128" s="633"/>
      <c r="N128" s="633"/>
      <c r="O128" s="633"/>
      <c r="P128" s="633"/>
    </row>
    <row r="129" spans="1:16" x14ac:dyDescent="0.35">
      <c r="A129" s="633"/>
      <c r="B129" s="633"/>
      <c r="C129" s="633"/>
      <c r="D129" s="633"/>
      <c r="E129" s="633"/>
      <c r="F129" s="633"/>
      <c r="G129" s="633"/>
      <c r="H129" s="633"/>
      <c r="I129" s="633"/>
      <c r="J129" s="633"/>
      <c r="K129" s="633"/>
      <c r="L129" s="633"/>
      <c r="M129" s="633"/>
      <c r="N129" s="633"/>
      <c r="O129" s="633"/>
      <c r="P129" s="633"/>
    </row>
    <row r="130" spans="1:16" x14ac:dyDescent="0.35">
      <c r="A130" s="633"/>
      <c r="B130" s="633"/>
      <c r="C130" s="633"/>
      <c r="D130" s="633"/>
      <c r="E130" s="633"/>
      <c r="F130" s="633"/>
      <c r="G130" s="633"/>
      <c r="H130" s="633"/>
      <c r="I130" s="633"/>
      <c r="J130" s="633"/>
      <c r="K130" s="633"/>
      <c r="L130" s="633"/>
      <c r="M130" s="633"/>
      <c r="N130" s="633"/>
      <c r="O130" s="633"/>
      <c r="P130" s="633"/>
    </row>
    <row r="131" spans="1:16" x14ac:dyDescent="0.35">
      <c r="A131" s="633"/>
      <c r="B131" s="633"/>
      <c r="C131" s="633"/>
      <c r="D131" s="633"/>
      <c r="E131" s="633"/>
      <c r="F131" s="633"/>
      <c r="G131" s="633"/>
      <c r="H131" s="633"/>
      <c r="I131" s="633"/>
      <c r="J131" s="633"/>
      <c r="K131" s="633"/>
      <c r="L131" s="633"/>
      <c r="M131" s="633"/>
      <c r="N131" s="633"/>
      <c r="O131" s="633"/>
      <c r="P131" s="633"/>
    </row>
    <row r="132" spans="1:16" x14ac:dyDescent="0.35">
      <c r="A132" s="633"/>
      <c r="B132" s="633"/>
      <c r="C132" s="633"/>
      <c r="D132" s="633"/>
      <c r="E132" s="633"/>
      <c r="F132" s="633"/>
      <c r="G132" s="633"/>
      <c r="H132" s="633"/>
      <c r="I132" s="633"/>
      <c r="J132" s="633"/>
      <c r="K132" s="633"/>
      <c r="L132" s="633"/>
      <c r="M132" s="633"/>
      <c r="N132" s="633"/>
      <c r="O132" s="633"/>
      <c r="P132" s="633"/>
    </row>
    <row r="133" spans="1:16" x14ac:dyDescent="0.35">
      <c r="A133" s="633"/>
      <c r="B133" s="633"/>
      <c r="C133" s="633"/>
      <c r="D133" s="633"/>
      <c r="E133" s="633"/>
      <c r="F133" s="633"/>
      <c r="G133" s="633"/>
      <c r="H133" s="633"/>
      <c r="I133" s="633"/>
      <c r="J133" s="633"/>
      <c r="K133" s="633"/>
      <c r="L133" s="633"/>
      <c r="M133" s="633"/>
      <c r="N133" s="633"/>
      <c r="O133" s="633"/>
      <c r="P133" s="633"/>
    </row>
    <row r="134" spans="1:16" x14ac:dyDescent="0.35">
      <c r="A134" s="633"/>
      <c r="B134" s="633"/>
      <c r="C134" s="633"/>
      <c r="D134" s="633"/>
      <c r="E134" s="633"/>
      <c r="F134" s="633"/>
      <c r="G134" s="633"/>
      <c r="H134" s="633"/>
      <c r="I134" s="633"/>
      <c r="J134" s="633"/>
      <c r="K134" s="633"/>
      <c r="L134" s="633"/>
      <c r="M134" s="633"/>
      <c r="N134" s="633"/>
      <c r="O134" s="633"/>
      <c r="P134" s="633"/>
    </row>
    <row r="135" spans="1:16" x14ac:dyDescent="0.35">
      <c r="A135" s="633"/>
      <c r="B135" s="633"/>
      <c r="C135" s="633"/>
      <c r="D135" s="633"/>
      <c r="E135" s="633"/>
      <c r="F135" s="633"/>
      <c r="G135" s="633"/>
      <c r="H135" s="633"/>
      <c r="I135" s="633"/>
      <c r="J135" s="633"/>
      <c r="K135" s="633"/>
      <c r="L135" s="633"/>
      <c r="M135" s="633"/>
      <c r="N135" s="633"/>
      <c r="O135" s="633"/>
      <c r="P135" s="633"/>
    </row>
    <row r="136" spans="1:16" x14ac:dyDescent="0.35">
      <c r="A136" s="633"/>
      <c r="B136" s="633"/>
      <c r="C136" s="633"/>
      <c r="D136" s="633"/>
      <c r="E136" s="633"/>
      <c r="F136" s="633"/>
      <c r="G136" s="633"/>
      <c r="H136" s="633"/>
      <c r="I136" s="633"/>
      <c r="J136" s="633"/>
      <c r="K136" s="633"/>
      <c r="L136" s="633"/>
      <c r="M136" s="633"/>
      <c r="N136" s="633"/>
      <c r="O136" s="633"/>
      <c r="P136" s="633"/>
    </row>
    <row r="137" spans="1:16" x14ac:dyDescent="0.35">
      <c r="A137" s="633"/>
      <c r="B137" s="633"/>
      <c r="C137" s="633"/>
      <c r="D137" s="633"/>
      <c r="E137" s="633"/>
      <c r="F137" s="633"/>
      <c r="G137" s="633"/>
      <c r="H137" s="633"/>
      <c r="I137" s="633"/>
      <c r="J137" s="633"/>
      <c r="K137" s="633"/>
      <c r="L137" s="633"/>
      <c r="M137" s="633"/>
      <c r="N137" s="633"/>
      <c r="O137" s="633"/>
      <c r="P137" s="633"/>
    </row>
    <row r="138" spans="1:16" x14ac:dyDescent="0.35">
      <c r="A138" s="633"/>
      <c r="B138" s="633"/>
      <c r="C138" s="633"/>
      <c r="D138" s="633"/>
      <c r="E138" s="633"/>
      <c r="F138" s="633"/>
      <c r="G138" s="633"/>
      <c r="H138" s="633"/>
      <c r="I138" s="633"/>
      <c r="J138" s="633"/>
      <c r="K138" s="633"/>
      <c r="L138" s="633"/>
      <c r="M138" s="633"/>
      <c r="N138" s="633"/>
      <c r="O138" s="633"/>
      <c r="P138" s="633"/>
    </row>
    <row r="139" spans="1:16" x14ac:dyDescent="0.35">
      <c r="A139" s="633"/>
      <c r="B139" s="633"/>
      <c r="C139" s="633"/>
      <c r="D139" s="633"/>
      <c r="E139" s="633"/>
      <c r="F139" s="633"/>
      <c r="G139" s="633"/>
      <c r="H139" s="633"/>
      <c r="I139" s="633"/>
      <c r="J139" s="633"/>
      <c r="K139" s="633"/>
      <c r="L139" s="633"/>
      <c r="M139" s="633"/>
      <c r="N139" s="633"/>
      <c r="O139" s="633"/>
      <c r="P139" s="633"/>
    </row>
    <row r="140" spans="1:16" x14ac:dyDescent="0.35">
      <c r="A140" s="633"/>
      <c r="B140" s="633"/>
      <c r="C140" s="633"/>
      <c r="D140" s="633"/>
      <c r="E140" s="633"/>
      <c r="F140" s="633"/>
      <c r="G140" s="633"/>
      <c r="H140" s="633"/>
      <c r="I140" s="633"/>
      <c r="J140" s="633"/>
      <c r="K140" s="633"/>
      <c r="L140" s="633"/>
      <c r="M140" s="633"/>
      <c r="N140" s="633"/>
      <c r="O140" s="633"/>
      <c r="P140" s="633"/>
    </row>
    <row r="141" spans="1:16" x14ac:dyDescent="0.35">
      <c r="A141" s="633"/>
      <c r="B141" s="633"/>
      <c r="C141" s="633"/>
      <c r="D141" s="633"/>
      <c r="E141" s="633"/>
      <c r="F141" s="633"/>
      <c r="G141" s="633"/>
      <c r="H141" s="633"/>
      <c r="I141" s="633"/>
      <c r="J141" s="633"/>
      <c r="K141" s="633"/>
      <c r="L141" s="633"/>
      <c r="M141" s="633"/>
      <c r="N141" s="633"/>
      <c r="O141" s="633"/>
      <c r="P141" s="633"/>
    </row>
    <row r="142" spans="1:16" x14ac:dyDescent="0.35">
      <c r="A142" s="633"/>
      <c r="B142" s="633"/>
      <c r="C142" s="633"/>
      <c r="D142" s="633"/>
      <c r="E142" s="633"/>
      <c r="F142" s="633"/>
      <c r="G142" s="633"/>
      <c r="H142" s="633"/>
      <c r="I142" s="633"/>
      <c r="J142" s="633"/>
      <c r="K142" s="633"/>
      <c r="L142" s="633"/>
      <c r="M142" s="633"/>
      <c r="N142" s="633"/>
      <c r="O142" s="633"/>
      <c r="P142" s="633"/>
    </row>
    <row r="143" spans="1:16" x14ac:dyDescent="0.35">
      <c r="A143" s="633"/>
      <c r="B143" s="633"/>
      <c r="C143" s="633"/>
      <c r="D143" s="633"/>
      <c r="E143" s="633"/>
      <c r="F143" s="633"/>
      <c r="G143" s="633"/>
      <c r="H143" s="633"/>
      <c r="I143" s="633"/>
      <c r="J143" s="633"/>
      <c r="K143" s="633"/>
      <c r="L143" s="633"/>
      <c r="M143" s="633"/>
      <c r="N143" s="633"/>
      <c r="O143" s="633"/>
      <c r="P143" s="633"/>
    </row>
    <row r="144" spans="1:16" x14ac:dyDescent="0.35">
      <c r="A144" s="633"/>
      <c r="B144" s="633"/>
      <c r="C144" s="633"/>
      <c r="D144" s="633"/>
      <c r="E144" s="633"/>
      <c r="F144" s="633"/>
      <c r="G144" s="633"/>
      <c r="H144" s="633"/>
      <c r="I144" s="633"/>
      <c r="J144" s="633"/>
      <c r="K144" s="633"/>
      <c r="L144" s="633"/>
      <c r="M144" s="633"/>
      <c r="N144" s="633"/>
      <c r="O144" s="633"/>
      <c r="P144" s="633"/>
    </row>
    <row r="145" spans="1:16" x14ac:dyDescent="0.35">
      <c r="A145" s="633"/>
      <c r="B145" s="633"/>
      <c r="C145" s="633"/>
      <c r="D145" s="633"/>
      <c r="E145" s="633"/>
      <c r="F145" s="633"/>
      <c r="G145" s="633"/>
      <c r="H145" s="633"/>
      <c r="I145" s="633"/>
      <c r="J145" s="633"/>
      <c r="K145" s="633"/>
      <c r="L145" s="633"/>
      <c r="M145" s="633"/>
      <c r="N145" s="633"/>
      <c r="O145" s="633"/>
      <c r="P145" s="633"/>
    </row>
    <row r="146" spans="1:16" x14ac:dyDescent="0.35">
      <c r="A146" s="633"/>
      <c r="B146" s="633"/>
      <c r="C146" s="633"/>
      <c r="D146" s="633"/>
      <c r="E146" s="633"/>
      <c r="F146" s="633"/>
      <c r="G146" s="633"/>
      <c r="H146" s="633"/>
      <c r="I146" s="633"/>
      <c r="J146" s="633"/>
      <c r="K146" s="633"/>
      <c r="L146" s="633"/>
      <c r="M146" s="633"/>
      <c r="N146" s="633"/>
      <c r="O146" s="633"/>
      <c r="P146" s="633"/>
    </row>
    <row r="147" spans="1:16" x14ac:dyDescent="0.35">
      <c r="A147" s="633"/>
      <c r="B147" s="633"/>
      <c r="C147" s="633"/>
      <c r="D147" s="633"/>
      <c r="E147" s="633"/>
      <c r="F147" s="633"/>
      <c r="G147" s="633"/>
      <c r="H147" s="633"/>
      <c r="I147" s="633"/>
      <c r="J147" s="633"/>
      <c r="K147" s="633"/>
      <c r="L147" s="633"/>
      <c r="M147" s="633"/>
      <c r="N147" s="633"/>
      <c r="O147" s="633"/>
      <c r="P147" s="633"/>
    </row>
    <row r="148" spans="1:16" x14ac:dyDescent="0.35">
      <c r="A148" s="633"/>
      <c r="B148" s="633"/>
      <c r="C148" s="633"/>
      <c r="D148" s="633"/>
      <c r="E148" s="633"/>
      <c r="F148" s="633"/>
      <c r="G148" s="633"/>
      <c r="H148" s="633"/>
      <c r="I148" s="633"/>
      <c r="J148" s="633"/>
      <c r="K148" s="633"/>
      <c r="L148" s="633"/>
      <c r="M148" s="633"/>
      <c r="N148" s="633"/>
      <c r="O148" s="633"/>
      <c r="P148" s="633"/>
    </row>
    <row r="149" spans="1:16" x14ac:dyDescent="0.35">
      <c r="A149" s="633"/>
      <c r="B149" s="633"/>
      <c r="C149" s="633"/>
      <c r="D149" s="633"/>
      <c r="E149" s="633"/>
      <c r="F149" s="633"/>
      <c r="G149" s="633"/>
      <c r="H149" s="633"/>
      <c r="I149" s="633"/>
      <c r="J149" s="633"/>
      <c r="K149" s="633"/>
      <c r="L149" s="633"/>
      <c r="M149" s="633"/>
      <c r="N149" s="633"/>
      <c r="O149" s="633"/>
      <c r="P149" s="633"/>
    </row>
    <row r="150" spans="1:16" x14ac:dyDescent="0.35">
      <c r="A150" s="633"/>
      <c r="B150" s="633"/>
      <c r="C150" s="633"/>
      <c r="D150" s="633"/>
      <c r="E150" s="633"/>
      <c r="F150" s="633"/>
      <c r="G150" s="633"/>
      <c r="H150" s="633"/>
      <c r="I150" s="633"/>
      <c r="J150" s="633"/>
      <c r="K150" s="633"/>
      <c r="L150" s="633"/>
      <c r="M150" s="633"/>
      <c r="N150" s="633"/>
      <c r="O150" s="633"/>
      <c r="P150" s="633"/>
    </row>
    <row r="151" spans="1:16" x14ac:dyDescent="0.35">
      <c r="A151" s="633"/>
      <c r="B151" s="633"/>
      <c r="C151" s="633"/>
      <c r="D151" s="633"/>
      <c r="E151" s="633"/>
      <c r="F151" s="633"/>
      <c r="G151" s="633"/>
      <c r="H151" s="633"/>
      <c r="I151" s="633"/>
      <c r="J151" s="633"/>
      <c r="K151" s="633"/>
      <c r="L151" s="633"/>
      <c r="M151" s="633"/>
      <c r="N151" s="633"/>
      <c r="O151" s="633"/>
      <c r="P151" s="633"/>
    </row>
    <row r="152" spans="1:16" x14ac:dyDescent="0.35">
      <c r="A152" s="633"/>
      <c r="B152" s="633"/>
      <c r="C152" s="633"/>
      <c r="D152" s="633"/>
      <c r="E152" s="633"/>
      <c r="F152" s="633"/>
      <c r="G152" s="633"/>
      <c r="H152" s="633"/>
      <c r="I152" s="633"/>
      <c r="J152" s="633"/>
      <c r="K152" s="633"/>
      <c r="L152" s="633"/>
      <c r="M152" s="633"/>
      <c r="N152" s="633"/>
      <c r="O152" s="633"/>
      <c r="P152" s="633"/>
    </row>
    <row r="153" spans="1:16" x14ac:dyDescent="0.35">
      <c r="A153" s="633"/>
      <c r="B153" s="633"/>
      <c r="C153" s="633"/>
      <c r="D153" s="633"/>
      <c r="E153" s="633"/>
      <c r="F153" s="633"/>
      <c r="G153" s="633"/>
      <c r="H153" s="633"/>
      <c r="I153" s="633"/>
      <c r="J153" s="633"/>
      <c r="K153" s="633"/>
      <c r="L153" s="633"/>
      <c r="M153" s="633"/>
      <c r="N153" s="633"/>
      <c r="O153" s="633"/>
      <c r="P153" s="633"/>
    </row>
    <row r="154" spans="1:16" x14ac:dyDescent="0.35">
      <c r="A154" s="633"/>
      <c r="B154" s="633"/>
      <c r="C154" s="633"/>
      <c r="D154" s="633"/>
      <c r="E154" s="633"/>
      <c r="F154" s="633"/>
      <c r="G154" s="633"/>
      <c r="H154" s="633"/>
      <c r="I154" s="633"/>
      <c r="J154" s="633"/>
      <c r="K154" s="633"/>
      <c r="L154" s="633"/>
      <c r="M154" s="633"/>
      <c r="N154" s="633"/>
      <c r="O154" s="633"/>
      <c r="P154" s="633"/>
    </row>
    <row r="155" spans="1:16" x14ac:dyDescent="0.35">
      <c r="A155" s="633"/>
      <c r="B155" s="633"/>
      <c r="C155" s="633"/>
      <c r="D155" s="633"/>
      <c r="E155" s="633"/>
      <c r="F155" s="633"/>
      <c r="G155" s="633"/>
      <c r="H155" s="633"/>
      <c r="I155" s="633"/>
      <c r="J155" s="633"/>
      <c r="K155" s="633"/>
      <c r="L155" s="633"/>
      <c r="M155" s="633"/>
      <c r="N155" s="633"/>
      <c r="O155" s="633"/>
      <c r="P155" s="633"/>
    </row>
    <row r="156" spans="1:16" x14ac:dyDescent="0.35">
      <c r="A156" s="633"/>
      <c r="B156" s="633"/>
      <c r="C156" s="633"/>
      <c r="D156" s="633"/>
      <c r="E156" s="633"/>
      <c r="F156" s="633"/>
      <c r="G156" s="633"/>
      <c r="H156" s="633"/>
      <c r="I156" s="633"/>
      <c r="J156" s="633"/>
      <c r="K156" s="633"/>
      <c r="L156" s="633"/>
      <c r="M156" s="633"/>
      <c r="N156" s="633"/>
      <c r="O156" s="633"/>
      <c r="P156" s="633"/>
    </row>
    <row r="157" spans="1:16" x14ac:dyDescent="0.35">
      <c r="A157" s="633"/>
      <c r="B157" s="633"/>
      <c r="C157" s="633"/>
      <c r="D157" s="633"/>
      <c r="E157" s="633"/>
      <c r="F157" s="633"/>
      <c r="G157" s="633"/>
      <c r="H157" s="633"/>
      <c r="I157" s="633"/>
      <c r="J157" s="633"/>
      <c r="K157" s="633"/>
      <c r="L157" s="633"/>
      <c r="M157" s="633"/>
      <c r="N157" s="633"/>
      <c r="O157" s="633"/>
      <c r="P157" s="633"/>
    </row>
    <row r="158" spans="1:16" x14ac:dyDescent="0.35">
      <c r="A158" s="633"/>
      <c r="B158" s="633"/>
      <c r="C158" s="633"/>
      <c r="D158" s="633"/>
      <c r="E158" s="633"/>
      <c r="F158" s="633"/>
      <c r="G158" s="633"/>
      <c r="H158" s="633"/>
      <c r="I158" s="633"/>
      <c r="J158" s="633"/>
      <c r="K158" s="633"/>
      <c r="L158" s="633"/>
      <c r="M158" s="633"/>
      <c r="N158" s="633"/>
      <c r="O158" s="633"/>
      <c r="P158" s="633"/>
    </row>
    <row r="159" spans="1:16" x14ac:dyDescent="0.35">
      <c r="A159" s="633"/>
      <c r="B159" s="633"/>
      <c r="C159" s="633"/>
      <c r="D159" s="633"/>
      <c r="E159" s="633"/>
      <c r="F159" s="633"/>
      <c r="G159" s="633"/>
      <c r="H159" s="633"/>
      <c r="I159" s="633"/>
      <c r="J159" s="633"/>
      <c r="K159" s="633"/>
      <c r="L159" s="633"/>
      <c r="M159" s="633"/>
      <c r="N159" s="633"/>
      <c r="O159" s="633"/>
      <c r="P159" s="633"/>
    </row>
    <row r="160" spans="1:16" x14ac:dyDescent="0.35">
      <c r="A160" s="633"/>
      <c r="B160" s="633"/>
      <c r="C160" s="633"/>
      <c r="D160" s="633"/>
      <c r="E160" s="633"/>
      <c r="F160" s="633"/>
      <c r="G160" s="633"/>
      <c r="H160" s="633"/>
      <c r="I160" s="633"/>
      <c r="J160" s="633"/>
      <c r="K160" s="633"/>
      <c r="L160" s="633"/>
      <c r="M160" s="633"/>
      <c r="N160" s="633"/>
      <c r="O160" s="633"/>
      <c r="P160" s="633"/>
    </row>
    <row r="161" spans="1:16" x14ac:dyDescent="0.35">
      <c r="A161" s="633"/>
      <c r="B161" s="633"/>
      <c r="C161" s="633"/>
      <c r="D161" s="633"/>
      <c r="E161" s="633"/>
      <c r="F161" s="633"/>
      <c r="G161" s="633"/>
      <c r="H161" s="633"/>
      <c r="I161" s="633"/>
      <c r="J161" s="633"/>
      <c r="K161" s="633"/>
      <c r="L161" s="633"/>
      <c r="M161" s="633"/>
      <c r="N161" s="633"/>
      <c r="O161" s="633"/>
      <c r="P161" s="633"/>
    </row>
    <row r="162" spans="1:16" x14ac:dyDescent="0.35">
      <c r="A162" s="633"/>
      <c r="B162" s="633"/>
      <c r="C162" s="633"/>
      <c r="D162" s="633"/>
      <c r="E162" s="633"/>
      <c r="F162" s="633"/>
      <c r="G162" s="633"/>
      <c r="H162" s="633"/>
      <c r="I162" s="633"/>
      <c r="J162" s="633"/>
      <c r="K162" s="633"/>
      <c r="L162" s="633"/>
      <c r="M162" s="633"/>
      <c r="N162" s="633"/>
      <c r="O162" s="633"/>
      <c r="P162" s="633"/>
    </row>
    <row r="163" spans="1:16" x14ac:dyDescent="0.35">
      <c r="A163" s="633"/>
      <c r="B163" s="633"/>
      <c r="C163" s="633"/>
      <c r="D163" s="633"/>
      <c r="E163" s="633"/>
      <c r="F163" s="633"/>
      <c r="G163" s="633"/>
      <c r="H163" s="633"/>
      <c r="I163" s="633"/>
      <c r="J163" s="633"/>
      <c r="K163" s="633"/>
      <c r="L163" s="633"/>
      <c r="M163" s="633"/>
      <c r="N163" s="633"/>
      <c r="O163" s="633"/>
      <c r="P163" s="633"/>
    </row>
    <row r="164" spans="1:16" x14ac:dyDescent="0.35">
      <c r="A164" s="633"/>
      <c r="B164" s="633"/>
      <c r="C164" s="633"/>
      <c r="D164" s="633"/>
      <c r="E164" s="633"/>
      <c r="F164" s="633"/>
      <c r="G164" s="633"/>
      <c r="H164" s="633"/>
      <c r="I164" s="633"/>
      <c r="J164" s="633"/>
      <c r="K164" s="633"/>
      <c r="L164" s="633"/>
      <c r="M164" s="633"/>
      <c r="N164" s="633"/>
      <c r="O164" s="633"/>
      <c r="P164" s="633"/>
    </row>
    <row r="165" spans="1:16" x14ac:dyDescent="0.35">
      <c r="A165" s="633"/>
      <c r="B165" s="633"/>
      <c r="C165" s="633"/>
      <c r="D165" s="633"/>
      <c r="E165" s="633"/>
      <c r="F165" s="633"/>
      <c r="G165" s="633"/>
      <c r="H165" s="633"/>
      <c r="I165" s="633"/>
      <c r="J165" s="633"/>
      <c r="K165" s="633"/>
      <c r="L165" s="633"/>
      <c r="M165" s="633"/>
      <c r="N165" s="633"/>
      <c r="O165" s="633"/>
      <c r="P165" s="633"/>
    </row>
    <row r="166" spans="1:16" x14ac:dyDescent="0.35">
      <c r="A166" s="633"/>
      <c r="B166" s="633"/>
      <c r="C166" s="633"/>
      <c r="D166" s="633"/>
      <c r="E166" s="633"/>
      <c r="F166" s="633"/>
      <c r="G166" s="633"/>
      <c r="H166" s="633"/>
      <c r="I166" s="633"/>
      <c r="J166" s="633"/>
      <c r="K166" s="633"/>
      <c r="L166" s="633"/>
      <c r="M166" s="633"/>
      <c r="N166" s="633"/>
      <c r="O166" s="633"/>
      <c r="P166" s="633"/>
    </row>
    <row r="167" spans="1:16" x14ac:dyDescent="0.35">
      <c r="A167" s="633"/>
      <c r="B167" s="633"/>
      <c r="C167" s="633"/>
      <c r="D167" s="633"/>
      <c r="E167" s="633"/>
      <c r="F167" s="633"/>
      <c r="G167" s="633"/>
      <c r="H167" s="633"/>
      <c r="I167" s="633"/>
      <c r="J167" s="633"/>
      <c r="K167" s="633"/>
      <c r="L167" s="633"/>
      <c r="M167" s="633"/>
      <c r="N167" s="633"/>
      <c r="O167" s="633"/>
      <c r="P167" s="633"/>
    </row>
    <row r="168" spans="1:16" x14ac:dyDescent="0.35">
      <c r="A168" s="633"/>
      <c r="B168" s="633"/>
      <c r="C168" s="633"/>
      <c r="D168" s="633"/>
      <c r="E168" s="633"/>
      <c r="F168" s="633"/>
      <c r="G168" s="633"/>
      <c r="H168" s="633"/>
      <c r="I168" s="633"/>
      <c r="J168" s="633"/>
      <c r="K168" s="633"/>
      <c r="L168" s="633"/>
      <c r="M168" s="633"/>
      <c r="N168" s="633"/>
      <c r="O168" s="633"/>
      <c r="P168" s="633"/>
    </row>
    <row r="169" spans="1:16" x14ac:dyDescent="0.35">
      <c r="A169" s="633"/>
      <c r="B169" s="633"/>
      <c r="C169" s="633"/>
      <c r="D169" s="633"/>
      <c r="E169" s="633"/>
      <c r="F169" s="633"/>
      <c r="G169" s="633"/>
      <c r="H169" s="633"/>
      <c r="I169" s="633"/>
      <c r="J169" s="633"/>
      <c r="K169" s="633"/>
      <c r="L169" s="633"/>
      <c r="M169" s="633"/>
      <c r="N169" s="633"/>
      <c r="O169" s="633"/>
      <c r="P169" s="633"/>
    </row>
    <row r="170" spans="1:16" x14ac:dyDescent="0.35">
      <c r="A170" s="633"/>
      <c r="B170" s="633"/>
      <c r="C170" s="633"/>
      <c r="D170" s="633"/>
      <c r="E170" s="633"/>
      <c r="F170" s="633"/>
      <c r="G170" s="633"/>
      <c r="H170" s="633"/>
      <c r="I170" s="633"/>
      <c r="J170" s="633"/>
      <c r="K170" s="633"/>
      <c r="L170" s="633"/>
      <c r="M170" s="633"/>
      <c r="N170" s="633"/>
      <c r="O170" s="633"/>
      <c r="P170" s="633"/>
    </row>
    <row r="171" spans="1:16" x14ac:dyDescent="0.35">
      <c r="A171" s="633"/>
      <c r="B171" s="633"/>
      <c r="C171" s="633"/>
      <c r="D171" s="633"/>
      <c r="E171" s="633"/>
      <c r="F171" s="633"/>
      <c r="G171" s="633"/>
      <c r="H171" s="633"/>
      <c r="I171" s="633"/>
      <c r="J171" s="633"/>
      <c r="K171" s="633"/>
      <c r="L171" s="633"/>
      <c r="M171" s="633"/>
      <c r="N171" s="633"/>
      <c r="O171" s="633"/>
      <c r="P171" s="633"/>
    </row>
    <row r="172" spans="1:16" x14ac:dyDescent="0.35">
      <c r="A172" s="633"/>
      <c r="B172" s="633"/>
      <c r="C172" s="633"/>
      <c r="D172" s="633"/>
      <c r="E172" s="633"/>
      <c r="F172" s="633"/>
      <c r="G172" s="633"/>
      <c r="H172" s="633"/>
      <c r="I172" s="633"/>
      <c r="J172" s="633"/>
      <c r="K172" s="633"/>
      <c r="L172" s="633"/>
      <c r="M172" s="633"/>
      <c r="N172" s="633"/>
      <c r="O172" s="633"/>
      <c r="P172" s="633"/>
    </row>
    <row r="173" spans="1:16" x14ac:dyDescent="0.35">
      <c r="A173" s="633"/>
      <c r="B173" s="633"/>
      <c r="C173" s="633"/>
      <c r="D173" s="633"/>
      <c r="E173" s="633"/>
      <c r="F173" s="633"/>
      <c r="G173" s="633"/>
      <c r="H173" s="633"/>
      <c r="I173" s="633"/>
      <c r="J173" s="633"/>
      <c r="K173" s="633"/>
      <c r="L173" s="633"/>
      <c r="M173" s="633"/>
      <c r="N173" s="633"/>
      <c r="O173" s="633"/>
      <c r="P173" s="633"/>
    </row>
    <row r="174" spans="1:16" x14ac:dyDescent="0.35">
      <c r="A174" s="633"/>
      <c r="B174" s="633"/>
      <c r="C174" s="633"/>
      <c r="D174" s="633"/>
      <c r="E174" s="633"/>
      <c r="F174" s="633"/>
      <c r="G174" s="633"/>
      <c r="H174" s="633"/>
      <c r="I174" s="633"/>
      <c r="J174" s="633"/>
      <c r="K174" s="633"/>
      <c r="L174" s="633"/>
      <c r="M174" s="633"/>
      <c r="N174" s="633"/>
      <c r="O174" s="633"/>
      <c r="P174" s="633"/>
    </row>
    <row r="175" spans="1:16" x14ac:dyDescent="0.35">
      <c r="A175" s="633"/>
      <c r="B175" s="633"/>
      <c r="C175" s="633"/>
      <c r="D175" s="633"/>
      <c r="E175" s="633"/>
      <c r="F175" s="633"/>
      <c r="G175" s="633"/>
      <c r="H175" s="633"/>
      <c r="I175" s="633"/>
      <c r="J175" s="633"/>
      <c r="K175" s="633"/>
      <c r="L175" s="633"/>
      <c r="M175" s="633"/>
      <c r="N175" s="633"/>
      <c r="O175" s="633"/>
      <c r="P175" s="633"/>
    </row>
    <row r="176" spans="1:16" x14ac:dyDescent="0.35">
      <c r="A176" s="633"/>
      <c r="B176" s="633"/>
      <c r="C176" s="633"/>
      <c r="D176" s="633"/>
      <c r="E176" s="633"/>
      <c r="F176" s="633"/>
      <c r="G176" s="633"/>
      <c r="H176" s="633"/>
      <c r="I176" s="633"/>
      <c r="J176" s="633"/>
      <c r="K176" s="633"/>
      <c r="L176" s="633"/>
      <c r="M176" s="633"/>
      <c r="N176" s="633"/>
      <c r="O176" s="633"/>
      <c r="P176" s="633"/>
    </row>
    <row r="177" spans="1:16" x14ac:dyDescent="0.35">
      <c r="A177" s="633"/>
      <c r="B177" s="633"/>
      <c r="C177" s="633"/>
      <c r="D177" s="633"/>
      <c r="E177" s="633"/>
      <c r="F177" s="633"/>
      <c r="G177" s="633"/>
      <c r="H177" s="633"/>
      <c r="I177" s="633"/>
      <c r="J177" s="633"/>
      <c r="K177" s="633"/>
      <c r="L177" s="633"/>
      <c r="M177" s="633"/>
      <c r="N177" s="633"/>
      <c r="O177" s="633"/>
      <c r="P177" s="633"/>
    </row>
    <row r="178" spans="1:16" x14ac:dyDescent="0.35">
      <c r="A178" s="633"/>
      <c r="B178" s="633"/>
      <c r="C178" s="633"/>
      <c r="D178" s="633"/>
      <c r="E178" s="633"/>
      <c r="F178" s="633"/>
      <c r="G178" s="633"/>
      <c r="H178" s="633"/>
      <c r="I178" s="633"/>
      <c r="J178" s="633"/>
      <c r="K178" s="633"/>
      <c r="L178" s="633"/>
      <c r="M178" s="633"/>
      <c r="N178" s="633"/>
      <c r="O178" s="633"/>
      <c r="P178" s="633"/>
    </row>
    <row r="179" spans="1:16" x14ac:dyDescent="0.35">
      <c r="A179" s="633"/>
      <c r="B179" s="633"/>
      <c r="C179" s="633"/>
      <c r="D179" s="633"/>
      <c r="E179" s="633"/>
      <c r="F179" s="633"/>
      <c r="G179" s="633"/>
      <c r="H179" s="633"/>
      <c r="I179" s="633"/>
      <c r="J179" s="633"/>
      <c r="K179" s="633"/>
      <c r="L179" s="633"/>
      <c r="M179" s="633"/>
      <c r="N179" s="633"/>
      <c r="O179" s="633"/>
      <c r="P179" s="633"/>
    </row>
    <row r="180" spans="1:16" x14ac:dyDescent="0.35">
      <c r="A180" s="633"/>
      <c r="B180" s="633"/>
      <c r="C180" s="633"/>
      <c r="D180" s="633"/>
      <c r="E180" s="633"/>
      <c r="F180" s="633"/>
      <c r="G180" s="633"/>
      <c r="H180" s="633"/>
      <c r="I180" s="633"/>
      <c r="J180" s="633"/>
      <c r="K180" s="633"/>
      <c r="L180" s="633"/>
      <c r="M180" s="633"/>
      <c r="N180" s="633"/>
      <c r="O180" s="633"/>
      <c r="P180" s="633"/>
    </row>
    <row r="181" spans="1:16" x14ac:dyDescent="0.35">
      <c r="A181" s="633"/>
      <c r="B181" s="633"/>
      <c r="C181" s="633"/>
      <c r="D181" s="633"/>
      <c r="E181" s="633"/>
      <c r="F181" s="633"/>
      <c r="G181" s="633"/>
      <c r="H181" s="633"/>
      <c r="I181" s="633"/>
      <c r="J181" s="633"/>
      <c r="K181" s="633"/>
      <c r="L181" s="633"/>
      <c r="M181" s="633"/>
      <c r="N181" s="633"/>
      <c r="O181" s="633"/>
      <c r="P181" s="633"/>
    </row>
    <row r="182" spans="1:16" x14ac:dyDescent="0.35">
      <c r="A182" s="633"/>
      <c r="B182" s="633"/>
      <c r="C182" s="633"/>
      <c r="D182" s="633"/>
      <c r="E182" s="633"/>
      <c r="F182" s="633"/>
      <c r="G182" s="633"/>
      <c r="H182" s="633"/>
      <c r="I182" s="633"/>
      <c r="J182" s="633"/>
      <c r="K182" s="633"/>
      <c r="L182" s="633"/>
      <c r="M182" s="633"/>
      <c r="N182" s="633"/>
      <c r="O182" s="633"/>
      <c r="P182" s="633"/>
    </row>
    <row r="183" spans="1:16" x14ac:dyDescent="0.35">
      <c r="A183" s="633"/>
      <c r="B183" s="633"/>
      <c r="C183" s="633"/>
      <c r="D183" s="633"/>
      <c r="E183" s="633"/>
      <c r="F183" s="633"/>
      <c r="G183" s="633"/>
      <c r="H183" s="633"/>
      <c r="I183" s="633"/>
      <c r="J183" s="633"/>
      <c r="K183" s="633"/>
      <c r="L183" s="633"/>
      <c r="M183" s="633"/>
      <c r="N183" s="633"/>
      <c r="O183" s="633"/>
      <c r="P183" s="633"/>
    </row>
    <row r="184" spans="1:16" x14ac:dyDescent="0.35">
      <c r="A184" s="633"/>
      <c r="B184" s="633"/>
      <c r="C184" s="633"/>
      <c r="D184" s="633"/>
      <c r="E184" s="633"/>
      <c r="F184" s="633"/>
      <c r="G184" s="633"/>
      <c r="H184" s="633"/>
      <c r="I184" s="633"/>
      <c r="J184" s="633"/>
      <c r="K184" s="633"/>
      <c r="L184" s="633"/>
      <c r="M184" s="633"/>
      <c r="N184" s="633"/>
      <c r="O184" s="633"/>
      <c r="P184" s="633"/>
    </row>
    <row r="185" spans="1:16" x14ac:dyDescent="0.35">
      <c r="A185" s="633"/>
      <c r="B185" s="633"/>
      <c r="C185" s="633"/>
      <c r="D185" s="633"/>
      <c r="E185" s="633"/>
      <c r="F185" s="633"/>
      <c r="G185" s="633"/>
      <c r="H185" s="633"/>
      <c r="I185" s="633"/>
      <c r="J185" s="633"/>
      <c r="K185" s="633"/>
      <c r="L185" s="633"/>
      <c r="M185" s="633"/>
      <c r="N185" s="633"/>
      <c r="O185" s="633"/>
      <c r="P185" s="633"/>
    </row>
    <row r="186" spans="1:16" x14ac:dyDescent="0.35">
      <c r="A186" s="633"/>
      <c r="B186" s="633"/>
      <c r="C186" s="633"/>
      <c r="D186" s="633"/>
      <c r="E186" s="633"/>
      <c r="F186" s="633"/>
      <c r="G186" s="633"/>
      <c r="H186" s="633"/>
      <c r="I186" s="633"/>
      <c r="J186" s="633"/>
      <c r="K186" s="633"/>
      <c r="L186" s="633"/>
      <c r="M186" s="633"/>
      <c r="N186" s="633"/>
      <c r="O186" s="633"/>
      <c r="P186" s="633"/>
    </row>
    <row r="187" spans="1:16" x14ac:dyDescent="0.35">
      <c r="A187" s="633"/>
      <c r="B187" s="633"/>
      <c r="C187" s="633"/>
      <c r="D187" s="633"/>
      <c r="E187" s="633"/>
      <c r="F187" s="633"/>
      <c r="G187" s="633"/>
      <c r="H187" s="633"/>
      <c r="I187" s="633"/>
      <c r="J187" s="633"/>
      <c r="K187" s="633"/>
      <c r="L187" s="633"/>
      <c r="M187" s="633"/>
      <c r="N187" s="633"/>
      <c r="O187" s="633"/>
      <c r="P187" s="633"/>
    </row>
    <row r="188" spans="1:16" x14ac:dyDescent="0.35">
      <c r="A188" s="633"/>
      <c r="B188" s="633"/>
      <c r="C188" s="633"/>
      <c r="D188" s="633"/>
      <c r="E188" s="633"/>
      <c r="F188" s="633"/>
      <c r="G188" s="633"/>
      <c r="H188" s="633"/>
      <c r="I188" s="633"/>
      <c r="J188" s="633"/>
      <c r="K188" s="633"/>
      <c r="L188" s="633"/>
      <c r="M188" s="633"/>
      <c r="N188" s="633"/>
      <c r="O188" s="633"/>
      <c r="P188" s="633"/>
    </row>
    <row r="189" spans="1:16" x14ac:dyDescent="0.35">
      <c r="A189" s="633"/>
      <c r="B189" s="633"/>
      <c r="C189" s="633"/>
      <c r="D189" s="633"/>
      <c r="E189" s="633"/>
      <c r="F189" s="633"/>
      <c r="G189" s="633"/>
      <c r="H189" s="633"/>
      <c r="I189" s="633"/>
      <c r="J189" s="633"/>
      <c r="K189" s="633"/>
      <c r="L189" s="633"/>
      <c r="M189" s="633"/>
      <c r="N189" s="633"/>
      <c r="O189" s="633"/>
      <c r="P189" s="633"/>
    </row>
    <row r="190" spans="1:16" x14ac:dyDescent="0.35">
      <c r="A190" s="633"/>
      <c r="B190" s="633"/>
      <c r="C190" s="633"/>
      <c r="D190" s="633"/>
      <c r="E190" s="633"/>
      <c r="F190" s="633"/>
      <c r="G190" s="633"/>
      <c r="H190" s="633"/>
      <c r="I190" s="633"/>
      <c r="J190" s="633"/>
      <c r="K190" s="633"/>
      <c r="L190" s="633"/>
      <c r="M190" s="633"/>
      <c r="N190" s="633"/>
      <c r="O190" s="633"/>
      <c r="P190" s="633"/>
    </row>
    <row r="191" spans="1:16" x14ac:dyDescent="0.35">
      <c r="A191" s="633"/>
      <c r="B191" s="633"/>
      <c r="C191" s="633"/>
      <c r="D191" s="633"/>
      <c r="E191" s="633"/>
      <c r="F191" s="633"/>
      <c r="G191" s="633"/>
      <c r="H191" s="633"/>
      <c r="I191" s="633"/>
      <c r="J191" s="633"/>
      <c r="K191" s="633"/>
      <c r="L191" s="633"/>
      <c r="M191" s="633"/>
      <c r="N191" s="633"/>
      <c r="O191" s="633"/>
      <c r="P191" s="633"/>
    </row>
    <row r="192" spans="1:16" x14ac:dyDescent="0.35">
      <c r="A192" s="633"/>
      <c r="B192" s="633"/>
      <c r="C192" s="633"/>
      <c r="D192" s="633"/>
      <c r="E192" s="633"/>
      <c r="F192" s="633"/>
      <c r="G192" s="633"/>
      <c r="H192" s="633"/>
      <c r="I192" s="633"/>
      <c r="J192" s="633"/>
      <c r="K192" s="633"/>
      <c r="L192" s="633"/>
      <c r="M192" s="633"/>
      <c r="N192" s="633"/>
      <c r="O192" s="633"/>
      <c r="P192" s="633"/>
    </row>
    <row r="193" spans="1:16" x14ac:dyDescent="0.35">
      <c r="A193" s="633"/>
      <c r="B193" s="633"/>
      <c r="C193" s="633"/>
      <c r="D193" s="633"/>
      <c r="E193" s="633"/>
      <c r="F193" s="633"/>
      <c r="G193" s="633"/>
      <c r="H193" s="633"/>
      <c r="I193" s="633"/>
      <c r="J193" s="633"/>
      <c r="K193" s="633"/>
      <c r="L193" s="633"/>
      <c r="M193" s="633"/>
      <c r="N193" s="633"/>
      <c r="O193" s="633"/>
      <c r="P193" s="633"/>
    </row>
    <row r="194" spans="1:16" x14ac:dyDescent="0.35">
      <c r="A194" s="633"/>
      <c r="B194" s="633"/>
      <c r="C194" s="633"/>
      <c r="D194" s="633"/>
      <c r="E194" s="633"/>
      <c r="F194" s="633"/>
      <c r="G194" s="633"/>
      <c r="H194" s="633"/>
      <c r="I194" s="633"/>
      <c r="J194" s="633"/>
      <c r="K194" s="633"/>
      <c r="L194" s="633"/>
      <c r="M194" s="633"/>
      <c r="N194" s="633"/>
      <c r="O194" s="633"/>
      <c r="P194" s="633"/>
    </row>
    <row r="195" spans="1:16" x14ac:dyDescent="0.35">
      <c r="A195" s="633"/>
      <c r="B195" s="633"/>
      <c r="C195" s="633"/>
      <c r="D195" s="633"/>
      <c r="E195" s="633"/>
      <c r="F195" s="633"/>
      <c r="G195" s="633"/>
      <c r="H195" s="633"/>
      <c r="I195" s="633"/>
      <c r="J195" s="633"/>
      <c r="K195" s="633"/>
      <c r="L195" s="633"/>
      <c r="M195" s="633"/>
      <c r="N195" s="633"/>
      <c r="O195" s="633"/>
      <c r="P195" s="633"/>
    </row>
    <row r="196" spans="1:16" x14ac:dyDescent="0.35">
      <c r="A196" s="633"/>
      <c r="B196" s="633"/>
      <c r="C196" s="633"/>
      <c r="D196" s="633"/>
      <c r="E196" s="633"/>
      <c r="F196" s="633"/>
      <c r="G196" s="633"/>
      <c r="H196" s="633"/>
      <c r="I196" s="633"/>
      <c r="J196" s="633"/>
      <c r="K196" s="633"/>
      <c r="L196" s="633"/>
      <c r="M196" s="633"/>
      <c r="N196" s="633"/>
      <c r="O196" s="633"/>
      <c r="P196" s="633"/>
    </row>
    <row r="197" spans="1:16" x14ac:dyDescent="0.35">
      <c r="A197" s="633"/>
      <c r="B197" s="633"/>
      <c r="C197" s="633"/>
      <c r="D197" s="633"/>
      <c r="E197" s="633"/>
      <c r="F197" s="633"/>
      <c r="G197" s="633"/>
      <c r="H197" s="633"/>
      <c r="I197" s="633"/>
      <c r="J197" s="633"/>
      <c r="K197" s="633"/>
      <c r="L197" s="633"/>
      <c r="M197" s="633"/>
      <c r="N197" s="633"/>
      <c r="O197" s="633"/>
      <c r="P197" s="633"/>
    </row>
    <row r="198" spans="1:16" x14ac:dyDescent="0.35">
      <c r="A198" s="633"/>
      <c r="B198" s="633"/>
      <c r="C198" s="633"/>
      <c r="D198" s="633"/>
      <c r="E198" s="633"/>
      <c r="F198" s="633"/>
      <c r="G198" s="633"/>
      <c r="H198" s="633"/>
      <c r="I198" s="633"/>
      <c r="J198" s="633"/>
      <c r="K198" s="633"/>
      <c r="L198" s="633"/>
      <c r="M198" s="633"/>
      <c r="N198" s="633"/>
      <c r="O198" s="633"/>
      <c r="P198" s="633"/>
    </row>
    <row r="199" spans="1:16" x14ac:dyDescent="0.35">
      <c r="A199" s="633"/>
      <c r="B199" s="633"/>
      <c r="C199" s="633"/>
      <c r="D199" s="633"/>
      <c r="E199" s="633"/>
      <c r="F199" s="633"/>
      <c r="G199" s="633"/>
      <c r="H199" s="633"/>
      <c r="I199" s="633"/>
      <c r="J199" s="633"/>
      <c r="K199" s="633"/>
      <c r="L199" s="633"/>
      <c r="M199" s="633"/>
      <c r="N199" s="633"/>
      <c r="O199" s="633"/>
      <c r="P199" s="633"/>
    </row>
    <row r="200" spans="1:16" x14ac:dyDescent="0.35">
      <c r="A200" s="633"/>
      <c r="B200" s="633"/>
      <c r="C200" s="633"/>
      <c r="D200" s="633"/>
      <c r="E200" s="633"/>
      <c r="F200" s="633"/>
      <c r="G200" s="633"/>
      <c r="H200" s="633"/>
      <c r="I200" s="633"/>
      <c r="J200" s="633"/>
      <c r="K200" s="633"/>
      <c r="L200" s="633"/>
      <c r="M200" s="633"/>
      <c r="N200" s="633"/>
      <c r="O200" s="633"/>
      <c r="P200" s="633"/>
    </row>
    <row r="201" spans="1:16" x14ac:dyDescent="0.35">
      <c r="A201" s="633"/>
      <c r="B201" s="633"/>
      <c r="C201" s="633"/>
      <c r="D201" s="633"/>
      <c r="E201" s="633"/>
      <c r="F201" s="633"/>
      <c r="G201" s="633"/>
      <c r="H201" s="633"/>
      <c r="I201" s="633"/>
      <c r="J201" s="633"/>
      <c r="K201" s="633"/>
      <c r="L201" s="633"/>
      <c r="M201" s="633"/>
      <c r="N201" s="633"/>
      <c r="O201" s="633"/>
      <c r="P201" s="633"/>
    </row>
    <row r="202" spans="1:16" x14ac:dyDescent="0.35">
      <c r="A202" s="633"/>
      <c r="B202" s="633"/>
      <c r="C202" s="633"/>
      <c r="D202" s="633"/>
      <c r="E202" s="633"/>
      <c r="F202" s="633"/>
      <c r="G202" s="633"/>
      <c r="H202" s="633"/>
      <c r="I202" s="633"/>
      <c r="J202" s="633"/>
      <c r="K202" s="633"/>
      <c r="L202" s="633"/>
      <c r="M202" s="633"/>
      <c r="N202" s="633"/>
      <c r="O202" s="633"/>
      <c r="P202" s="633"/>
    </row>
    <row r="203" spans="1:16" x14ac:dyDescent="0.35">
      <c r="A203" s="633"/>
      <c r="B203" s="633"/>
      <c r="C203" s="633"/>
      <c r="D203" s="633"/>
      <c r="E203" s="633"/>
      <c r="F203" s="633"/>
      <c r="G203" s="633"/>
      <c r="H203" s="633"/>
      <c r="I203" s="633"/>
      <c r="J203" s="633"/>
      <c r="K203" s="633"/>
      <c r="L203" s="633"/>
      <c r="M203" s="633"/>
      <c r="N203" s="633"/>
      <c r="O203" s="633"/>
      <c r="P203" s="633"/>
    </row>
    <row r="204" spans="1:16" x14ac:dyDescent="0.35">
      <c r="A204" s="633"/>
      <c r="B204" s="633"/>
      <c r="C204" s="633"/>
      <c r="D204" s="633"/>
      <c r="E204" s="633"/>
      <c r="F204" s="633"/>
      <c r="G204" s="633"/>
      <c r="H204" s="633"/>
      <c r="I204" s="633"/>
      <c r="J204" s="633"/>
      <c r="K204" s="633"/>
      <c r="L204" s="633"/>
      <c r="M204" s="633"/>
      <c r="N204" s="633"/>
      <c r="O204" s="633"/>
      <c r="P204" s="633"/>
    </row>
    <row r="205" spans="1:16" x14ac:dyDescent="0.35">
      <c r="A205" s="633"/>
      <c r="B205" s="633"/>
      <c r="C205" s="633"/>
      <c r="D205" s="633"/>
      <c r="E205" s="633"/>
      <c r="F205" s="633"/>
      <c r="G205" s="633"/>
      <c r="H205" s="633"/>
      <c r="I205" s="633"/>
      <c r="J205" s="633"/>
      <c r="K205" s="633"/>
      <c r="L205" s="633"/>
      <c r="M205" s="633"/>
      <c r="N205" s="633"/>
      <c r="O205" s="633"/>
      <c r="P205" s="633"/>
    </row>
    <row r="206" spans="1:16" x14ac:dyDescent="0.35">
      <c r="A206" s="633"/>
      <c r="B206" s="633"/>
      <c r="C206" s="633"/>
      <c r="D206" s="633"/>
      <c r="E206" s="633"/>
      <c r="F206" s="633"/>
      <c r="G206" s="633"/>
      <c r="H206" s="633"/>
      <c r="I206" s="633"/>
      <c r="J206" s="633"/>
      <c r="K206" s="633"/>
      <c r="L206" s="633"/>
      <c r="M206" s="633"/>
      <c r="N206" s="633"/>
      <c r="O206" s="633"/>
      <c r="P206" s="633"/>
    </row>
    <row r="207" spans="1:16" x14ac:dyDescent="0.35">
      <c r="A207" s="633"/>
      <c r="B207" s="633"/>
      <c r="C207" s="633"/>
      <c r="D207" s="633"/>
      <c r="E207" s="633"/>
      <c r="F207" s="633"/>
      <c r="G207" s="633"/>
      <c r="H207" s="633"/>
      <c r="I207" s="633"/>
      <c r="J207" s="633"/>
      <c r="K207" s="633"/>
      <c r="L207" s="633"/>
      <c r="M207" s="633"/>
      <c r="N207" s="633"/>
      <c r="O207" s="633"/>
      <c r="P207" s="633"/>
    </row>
    <row r="208" spans="1:16" x14ac:dyDescent="0.35">
      <c r="A208" s="633"/>
      <c r="B208" s="633"/>
      <c r="C208" s="633"/>
      <c r="D208" s="633"/>
      <c r="E208" s="633"/>
      <c r="F208" s="633"/>
      <c r="G208" s="633"/>
      <c r="H208" s="633"/>
      <c r="I208" s="633"/>
      <c r="J208" s="633"/>
      <c r="K208" s="633"/>
      <c r="L208" s="633"/>
      <c r="M208" s="633"/>
      <c r="N208" s="633"/>
      <c r="O208" s="633"/>
      <c r="P208" s="633"/>
    </row>
    <row r="209" spans="1:16" x14ac:dyDescent="0.35">
      <c r="A209" s="633"/>
      <c r="B209" s="633"/>
      <c r="C209" s="633"/>
      <c r="D209" s="633"/>
      <c r="E209" s="633"/>
      <c r="F209" s="633"/>
      <c r="G209" s="633"/>
      <c r="H209" s="633"/>
      <c r="I209" s="633"/>
      <c r="J209" s="633"/>
      <c r="K209" s="633"/>
      <c r="L209" s="633"/>
      <c r="M209" s="633"/>
      <c r="N209" s="633"/>
      <c r="O209" s="633"/>
      <c r="P209" s="633"/>
    </row>
    <row r="210" spans="1:16" x14ac:dyDescent="0.35">
      <c r="A210" s="633"/>
      <c r="B210" s="633"/>
      <c r="C210" s="633"/>
      <c r="D210" s="633"/>
      <c r="E210" s="633"/>
      <c r="F210" s="633"/>
      <c r="G210" s="633"/>
      <c r="H210" s="633"/>
      <c r="I210" s="633"/>
      <c r="J210" s="633"/>
      <c r="K210" s="633"/>
      <c r="L210" s="633"/>
      <c r="M210" s="633"/>
      <c r="N210" s="633"/>
      <c r="O210" s="633"/>
      <c r="P210" s="633"/>
    </row>
    <row r="211" spans="1:16" x14ac:dyDescent="0.35">
      <c r="A211" s="633"/>
      <c r="B211" s="633"/>
      <c r="C211" s="633"/>
      <c r="D211" s="633"/>
      <c r="E211" s="633"/>
      <c r="F211" s="633"/>
      <c r="G211" s="633"/>
      <c r="H211" s="633"/>
      <c r="I211" s="633"/>
      <c r="J211" s="633"/>
      <c r="K211" s="633"/>
      <c r="L211" s="633"/>
      <c r="M211" s="633"/>
      <c r="N211" s="633"/>
      <c r="O211" s="633"/>
      <c r="P211" s="633"/>
    </row>
    <row r="212" spans="1:16" x14ac:dyDescent="0.35">
      <c r="A212" s="633"/>
      <c r="B212" s="633"/>
      <c r="C212" s="633"/>
      <c r="D212" s="633"/>
      <c r="E212" s="633"/>
      <c r="F212" s="633"/>
      <c r="G212" s="633"/>
      <c r="H212" s="633"/>
      <c r="I212" s="633"/>
      <c r="J212" s="633"/>
      <c r="K212" s="633"/>
      <c r="L212" s="633"/>
      <c r="M212" s="633"/>
      <c r="N212" s="633"/>
      <c r="O212" s="633"/>
      <c r="P212" s="633"/>
    </row>
    <row r="213" spans="1:16" x14ac:dyDescent="0.35">
      <c r="A213" s="633"/>
      <c r="B213" s="633"/>
      <c r="C213" s="633"/>
      <c r="D213" s="633"/>
      <c r="E213" s="633"/>
      <c r="F213" s="633"/>
      <c r="G213" s="633"/>
      <c r="H213" s="633"/>
      <c r="I213" s="633"/>
      <c r="J213" s="633"/>
      <c r="K213" s="633"/>
      <c r="L213" s="633"/>
      <c r="M213" s="633"/>
      <c r="N213" s="633"/>
      <c r="O213" s="633"/>
      <c r="P213" s="633"/>
    </row>
    <row r="214" spans="1:16" x14ac:dyDescent="0.35">
      <c r="A214" s="633"/>
      <c r="B214" s="633"/>
      <c r="C214" s="633"/>
      <c r="D214" s="633"/>
      <c r="E214" s="633"/>
      <c r="F214" s="633"/>
      <c r="G214" s="633"/>
      <c r="H214" s="633"/>
      <c r="I214" s="633"/>
      <c r="J214" s="633"/>
      <c r="K214" s="633"/>
      <c r="L214" s="633"/>
      <c r="M214" s="633"/>
      <c r="N214" s="633"/>
      <c r="O214" s="633"/>
      <c r="P214" s="633"/>
    </row>
    <row r="215" spans="1:16" x14ac:dyDescent="0.35">
      <c r="A215" s="633"/>
      <c r="B215" s="633"/>
      <c r="C215" s="633"/>
      <c r="D215" s="633"/>
      <c r="E215" s="633"/>
      <c r="F215" s="633"/>
      <c r="G215" s="633"/>
      <c r="H215" s="633"/>
      <c r="I215" s="633"/>
      <c r="J215" s="633"/>
      <c r="K215" s="633"/>
      <c r="L215" s="633"/>
      <c r="M215" s="633"/>
      <c r="N215" s="633"/>
      <c r="O215" s="633"/>
      <c r="P215" s="633"/>
    </row>
    <row r="216" spans="1:16" x14ac:dyDescent="0.35">
      <c r="A216" s="633"/>
      <c r="B216" s="633"/>
      <c r="C216" s="633"/>
      <c r="D216" s="633"/>
      <c r="E216" s="633"/>
      <c r="F216" s="633"/>
      <c r="G216" s="633"/>
      <c r="H216" s="633"/>
      <c r="I216" s="633"/>
      <c r="J216" s="633"/>
      <c r="K216" s="633"/>
      <c r="L216" s="633"/>
      <c r="M216" s="633"/>
      <c r="N216" s="633"/>
      <c r="O216" s="633"/>
      <c r="P216" s="633"/>
    </row>
    <row r="217" spans="1:16" x14ac:dyDescent="0.35">
      <c r="A217" s="633"/>
      <c r="B217" s="633"/>
      <c r="C217" s="633"/>
      <c r="D217" s="633"/>
      <c r="E217" s="633"/>
      <c r="F217" s="633"/>
      <c r="G217" s="633"/>
      <c r="H217" s="633"/>
      <c r="I217" s="633"/>
      <c r="J217" s="633"/>
      <c r="K217" s="633"/>
      <c r="L217" s="633"/>
      <c r="M217" s="633"/>
      <c r="N217" s="633"/>
      <c r="O217" s="633"/>
      <c r="P217" s="633"/>
    </row>
    <row r="218" spans="1:16" x14ac:dyDescent="0.35">
      <c r="A218" s="633"/>
      <c r="B218" s="633"/>
      <c r="C218" s="633"/>
      <c r="D218" s="633"/>
      <c r="E218" s="633"/>
      <c r="F218" s="633"/>
      <c r="G218" s="633"/>
      <c r="H218" s="633"/>
      <c r="I218" s="633"/>
      <c r="J218" s="633"/>
      <c r="K218" s="633"/>
      <c r="L218" s="633"/>
      <c r="M218" s="633"/>
      <c r="N218" s="633"/>
      <c r="O218" s="633"/>
      <c r="P218" s="633"/>
    </row>
    <row r="219" spans="1:16" x14ac:dyDescent="0.35">
      <c r="A219" s="633"/>
      <c r="B219" s="633"/>
      <c r="C219" s="633"/>
      <c r="D219" s="633"/>
      <c r="E219" s="633"/>
      <c r="F219" s="633"/>
      <c r="G219" s="633"/>
      <c r="H219" s="633"/>
      <c r="I219" s="633"/>
      <c r="J219" s="633"/>
      <c r="K219" s="633"/>
      <c r="L219" s="633"/>
      <c r="M219" s="633"/>
      <c r="N219" s="633"/>
      <c r="O219" s="633"/>
      <c r="P219" s="633"/>
    </row>
    <row r="220" spans="1:16" x14ac:dyDescent="0.35">
      <c r="A220" s="633"/>
      <c r="B220" s="633"/>
      <c r="C220" s="633"/>
      <c r="D220" s="633"/>
      <c r="E220" s="633"/>
      <c r="F220" s="633"/>
      <c r="G220" s="633"/>
      <c r="H220" s="633"/>
      <c r="I220" s="633"/>
      <c r="J220" s="633"/>
      <c r="K220" s="633"/>
      <c r="L220" s="633"/>
      <c r="M220" s="633"/>
      <c r="N220" s="633"/>
      <c r="O220" s="633"/>
      <c r="P220" s="633"/>
    </row>
    <row r="221" spans="1:16" x14ac:dyDescent="0.35">
      <c r="A221" s="633"/>
      <c r="B221" s="633"/>
      <c r="C221" s="633"/>
      <c r="D221" s="633"/>
      <c r="E221" s="633"/>
      <c r="F221" s="633"/>
      <c r="G221" s="633"/>
      <c r="H221" s="633"/>
      <c r="I221" s="633"/>
      <c r="J221" s="633"/>
      <c r="K221" s="633"/>
      <c r="L221" s="633"/>
      <c r="M221" s="633"/>
      <c r="N221" s="633"/>
      <c r="O221" s="633"/>
      <c r="P221" s="633"/>
    </row>
    <row r="222" spans="1:16" x14ac:dyDescent="0.35">
      <c r="A222" s="633"/>
      <c r="B222" s="633"/>
      <c r="C222" s="633"/>
      <c r="D222" s="633"/>
      <c r="E222" s="633"/>
      <c r="F222" s="633"/>
      <c r="G222" s="633"/>
      <c r="H222" s="633"/>
      <c r="I222" s="633"/>
      <c r="J222" s="633"/>
      <c r="K222" s="633"/>
      <c r="L222" s="633"/>
      <c r="M222" s="633"/>
      <c r="N222" s="633"/>
      <c r="O222" s="633"/>
      <c r="P222" s="633"/>
    </row>
    <row r="223" spans="1:16" x14ac:dyDescent="0.35">
      <c r="A223" s="633"/>
      <c r="B223" s="633"/>
      <c r="C223" s="633"/>
      <c r="D223" s="633"/>
      <c r="E223" s="633"/>
      <c r="F223" s="633"/>
      <c r="G223" s="633"/>
      <c r="H223" s="633"/>
      <c r="I223" s="633"/>
      <c r="J223" s="633"/>
      <c r="K223" s="633"/>
      <c r="L223" s="633"/>
      <c r="M223" s="633"/>
      <c r="N223" s="633"/>
      <c r="O223" s="633"/>
      <c r="P223" s="633"/>
    </row>
    <row r="224" spans="1:16" x14ac:dyDescent="0.35">
      <c r="A224" s="633"/>
      <c r="B224" s="633"/>
      <c r="C224" s="633"/>
      <c r="D224" s="633"/>
      <c r="E224" s="633"/>
      <c r="F224" s="633"/>
      <c r="G224" s="633"/>
      <c r="H224" s="633"/>
      <c r="I224" s="633"/>
      <c r="J224" s="633"/>
      <c r="K224" s="633"/>
      <c r="L224" s="633"/>
      <c r="M224" s="633"/>
      <c r="N224" s="633"/>
      <c r="O224" s="633"/>
      <c r="P224" s="633"/>
    </row>
    <row r="225" spans="1:16" x14ac:dyDescent="0.35">
      <c r="A225" s="633"/>
      <c r="B225" s="633"/>
      <c r="C225" s="633"/>
      <c r="D225" s="633"/>
      <c r="E225" s="633"/>
      <c r="F225" s="633"/>
      <c r="G225" s="633"/>
      <c r="H225" s="633"/>
      <c r="I225" s="633"/>
      <c r="J225" s="633"/>
      <c r="K225" s="633"/>
      <c r="L225" s="633"/>
      <c r="M225" s="633"/>
      <c r="N225" s="633"/>
      <c r="O225" s="633"/>
      <c r="P225" s="633"/>
    </row>
    <row r="226" spans="1:16" x14ac:dyDescent="0.35">
      <c r="A226" s="633"/>
      <c r="B226" s="633"/>
      <c r="C226" s="633"/>
      <c r="D226" s="633"/>
      <c r="E226" s="633"/>
      <c r="F226" s="633"/>
      <c r="G226" s="633"/>
      <c r="H226" s="633"/>
      <c r="I226" s="633"/>
      <c r="J226" s="633"/>
      <c r="K226" s="633"/>
      <c r="L226" s="633"/>
      <c r="M226" s="633"/>
      <c r="N226" s="633"/>
      <c r="O226" s="633"/>
      <c r="P226" s="633"/>
    </row>
    <row r="227" spans="1:16" x14ac:dyDescent="0.35">
      <c r="A227" s="633"/>
      <c r="B227" s="633"/>
      <c r="C227" s="633"/>
      <c r="D227" s="633"/>
      <c r="E227" s="633"/>
      <c r="F227" s="633"/>
      <c r="G227" s="633"/>
      <c r="H227" s="633"/>
      <c r="I227" s="633"/>
      <c r="J227" s="633"/>
      <c r="K227" s="633"/>
      <c r="L227" s="633"/>
      <c r="M227" s="633"/>
      <c r="N227" s="633"/>
      <c r="O227" s="633"/>
      <c r="P227" s="633"/>
    </row>
    <row r="228" spans="1:16" x14ac:dyDescent="0.35">
      <c r="A228" s="633"/>
      <c r="B228" s="633"/>
      <c r="C228" s="633"/>
      <c r="D228" s="633"/>
      <c r="E228" s="633"/>
      <c r="F228" s="633"/>
      <c r="G228" s="633"/>
      <c r="H228" s="633"/>
      <c r="I228" s="633"/>
      <c r="J228" s="633"/>
      <c r="K228" s="633"/>
      <c r="L228" s="633"/>
      <c r="M228" s="633"/>
      <c r="N228" s="633"/>
      <c r="O228" s="633"/>
      <c r="P228" s="633"/>
    </row>
    <row r="229" spans="1:16" x14ac:dyDescent="0.35">
      <c r="A229" s="633"/>
      <c r="B229" s="633"/>
      <c r="C229" s="633"/>
      <c r="D229" s="633"/>
      <c r="E229" s="633"/>
      <c r="F229" s="633"/>
      <c r="G229" s="633"/>
      <c r="H229" s="633"/>
      <c r="I229" s="633"/>
      <c r="J229" s="633"/>
      <c r="K229" s="633"/>
      <c r="L229" s="633"/>
      <c r="M229" s="633"/>
      <c r="N229" s="633"/>
      <c r="O229" s="633"/>
      <c r="P229" s="633"/>
    </row>
    <row r="230" spans="1:16" x14ac:dyDescent="0.35">
      <c r="A230" s="633"/>
      <c r="B230" s="633"/>
      <c r="C230" s="633"/>
      <c r="D230" s="633"/>
      <c r="E230" s="633"/>
      <c r="F230" s="633"/>
      <c r="G230" s="633"/>
      <c r="H230" s="633"/>
      <c r="I230" s="633"/>
      <c r="J230" s="633"/>
      <c r="K230" s="633"/>
      <c r="L230" s="633"/>
      <c r="M230" s="633"/>
      <c r="N230" s="633"/>
      <c r="O230" s="633"/>
      <c r="P230" s="633"/>
    </row>
    <row r="231" spans="1:16" x14ac:dyDescent="0.35">
      <c r="A231" s="633"/>
      <c r="B231" s="633"/>
      <c r="C231" s="633"/>
      <c r="D231" s="633"/>
      <c r="E231" s="633"/>
      <c r="F231" s="633"/>
      <c r="G231" s="633"/>
      <c r="H231" s="633"/>
      <c r="I231" s="633"/>
      <c r="J231" s="633"/>
      <c r="K231" s="633"/>
      <c r="L231" s="633"/>
      <c r="M231" s="633"/>
      <c r="N231" s="633"/>
      <c r="O231" s="633"/>
      <c r="P231" s="633"/>
    </row>
    <row r="232" spans="1:16" x14ac:dyDescent="0.35">
      <c r="A232" s="633"/>
      <c r="B232" s="633"/>
      <c r="C232" s="633"/>
      <c r="D232" s="633"/>
      <c r="E232" s="633"/>
      <c r="F232" s="633"/>
      <c r="G232" s="633"/>
      <c r="H232" s="633"/>
      <c r="I232" s="633"/>
      <c r="J232" s="633"/>
      <c r="K232" s="633"/>
      <c r="L232" s="633"/>
      <c r="M232" s="633"/>
      <c r="N232" s="633"/>
      <c r="O232" s="633"/>
      <c r="P232" s="633"/>
    </row>
    <row r="233" spans="1:16" x14ac:dyDescent="0.35">
      <c r="A233" s="633"/>
      <c r="B233" s="633"/>
      <c r="C233" s="633"/>
      <c r="D233" s="633"/>
      <c r="E233" s="633"/>
      <c r="F233" s="633"/>
      <c r="G233" s="633"/>
      <c r="H233" s="633"/>
      <c r="I233" s="633"/>
      <c r="J233" s="633"/>
      <c r="K233" s="633"/>
      <c r="L233" s="633"/>
      <c r="M233" s="633"/>
      <c r="N233" s="633"/>
      <c r="O233" s="633"/>
      <c r="P233" s="633"/>
    </row>
    <row r="234" spans="1:16" x14ac:dyDescent="0.35">
      <c r="A234" s="633"/>
      <c r="B234" s="633"/>
      <c r="C234" s="633"/>
      <c r="D234" s="633"/>
      <c r="E234" s="633"/>
      <c r="F234" s="633"/>
      <c r="G234" s="633"/>
      <c r="H234" s="633"/>
      <c r="I234" s="633"/>
      <c r="J234" s="633"/>
      <c r="K234" s="633"/>
      <c r="L234" s="633"/>
      <c r="M234" s="633"/>
      <c r="N234" s="633"/>
      <c r="O234" s="633"/>
      <c r="P234" s="633"/>
    </row>
    <row r="235" spans="1:16" x14ac:dyDescent="0.35">
      <c r="A235" s="633"/>
      <c r="B235" s="633"/>
      <c r="C235" s="633"/>
      <c r="D235" s="633"/>
      <c r="E235" s="633"/>
      <c r="F235" s="633"/>
      <c r="G235" s="633"/>
      <c r="H235" s="633"/>
      <c r="I235" s="633"/>
      <c r="J235" s="633"/>
      <c r="K235" s="633"/>
      <c r="L235" s="633"/>
      <c r="M235" s="633"/>
      <c r="N235" s="633"/>
      <c r="O235" s="633"/>
      <c r="P235" s="633"/>
    </row>
    <row r="236" spans="1:16" x14ac:dyDescent="0.35">
      <c r="A236" s="633"/>
      <c r="B236" s="633"/>
      <c r="C236" s="633"/>
      <c r="D236" s="633"/>
      <c r="E236" s="633"/>
      <c r="F236" s="633"/>
      <c r="G236" s="633"/>
      <c r="H236" s="633"/>
      <c r="I236" s="633"/>
      <c r="J236" s="633"/>
      <c r="K236" s="633"/>
      <c r="L236" s="633"/>
      <c r="M236" s="633"/>
      <c r="N236" s="633"/>
      <c r="O236" s="633"/>
      <c r="P236" s="633"/>
    </row>
    <row r="237" spans="1:16" x14ac:dyDescent="0.35">
      <c r="A237" s="633"/>
      <c r="B237" s="633"/>
      <c r="C237" s="633"/>
      <c r="D237" s="633"/>
      <c r="E237" s="633"/>
      <c r="F237" s="633"/>
      <c r="G237" s="633"/>
      <c r="H237" s="633"/>
      <c r="I237" s="633"/>
      <c r="J237" s="633"/>
      <c r="K237" s="633"/>
      <c r="L237" s="633"/>
      <c r="M237" s="633"/>
      <c r="N237" s="633"/>
      <c r="O237" s="633"/>
      <c r="P237" s="633"/>
    </row>
    <row r="238" spans="1:16" x14ac:dyDescent="0.35">
      <c r="A238" s="633"/>
      <c r="B238" s="633"/>
      <c r="C238" s="633"/>
      <c r="D238" s="633"/>
      <c r="E238" s="633"/>
      <c r="F238" s="633"/>
      <c r="G238" s="633"/>
      <c r="H238" s="633"/>
      <c r="I238" s="633"/>
      <c r="J238" s="633"/>
      <c r="K238" s="633"/>
      <c r="L238" s="633"/>
      <c r="M238" s="633"/>
      <c r="N238" s="633"/>
      <c r="O238" s="633"/>
      <c r="P238" s="633"/>
    </row>
    <row r="239" spans="1:16" x14ac:dyDescent="0.35">
      <c r="A239" s="633"/>
      <c r="B239" s="633"/>
      <c r="C239" s="633"/>
      <c r="D239" s="633"/>
      <c r="E239" s="633"/>
      <c r="F239" s="633"/>
      <c r="G239" s="633"/>
      <c r="H239" s="633"/>
      <c r="I239" s="633"/>
      <c r="J239" s="633"/>
      <c r="K239" s="633"/>
      <c r="L239" s="633"/>
      <c r="M239" s="633"/>
      <c r="N239" s="633"/>
      <c r="O239" s="633"/>
      <c r="P239" s="633"/>
    </row>
    <row r="240" spans="1:16" x14ac:dyDescent="0.35">
      <c r="A240" s="633"/>
      <c r="B240" s="633"/>
      <c r="C240" s="633"/>
      <c r="D240" s="633"/>
      <c r="E240" s="633"/>
      <c r="F240" s="633"/>
      <c r="G240" s="633"/>
      <c r="H240" s="633"/>
      <c r="I240" s="633"/>
      <c r="J240" s="633"/>
      <c r="K240" s="633"/>
      <c r="L240" s="633"/>
      <c r="M240" s="633"/>
      <c r="N240" s="633"/>
      <c r="O240" s="633"/>
      <c r="P240" s="633"/>
    </row>
    <row r="241" spans="1:16" x14ac:dyDescent="0.35">
      <c r="A241" s="633"/>
      <c r="B241" s="633"/>
      <c r="C241" s="633"/>
      <c r="D241" s="633"/>
      <c r="E241" s="633"/>
      <c r="F241" s="633"/>
      <c r="G241" s="633"/>
      <c r="H241" s="633"/>
      <c r="I241" s="633"/>
      <c r="J241" s="633"/>
      <c r="K241" s="633"/>
      <c r="L241" s="633"/>
      <c r="M241" s="633"/>
      <c r="N241" s="633"/>
      <c r="O241" s="633"/>
      <c r="P241" s="633"/>
    </row>
    <row r="242" spans="1:16" x14ac:dyDescent="0.35">
      <c r="A242" s="633"/>
      <c r="B242" s="633"/>
      <c r="C242" s="633"/>
      <c r="D242" s="633"/>
      <c r="E242" s="633"/>
      <c r="F242" s="633"/>
      <c r="G242" s="633"/>
      <c r="H242" s="633"/>
      <c r="I242" s="633"/>
      <c r="J242" s="633"/>
      <c r="K242" s="633"/>
      <c r="L242" s="633"/>
      <c r="M242" s="633"/>
      <c r="N242" s="633"/>
      <c r="O242" s="633"/>
      <c r="P242" s="633"/>
    </row>
    <row r="243" spans="1:16" x14ac:dyDescent="0.35">
      <c r="A243" s="633"/>
      <c r="B243" s="633"/>
      <c r="C243" s="633"/>
      <c r="D243" s="633"/>
      <c r="E243" s="633"/>
      <c r="F243" s="633"/>
      <c r="G243" s="633"/>
      <c r="H243" s="633"/>
      <c r="I243" s="633"/>
      <c r="J243" s="633"/>
      <c r="K243" s="633"/>
      <c r="L243" s="633"/>
      <c r="M243" s="633"/>
      <c r="N243" s="633"/>
      <c r="O243" s="633"/>
      <c r="P243" s="633"/>
    </row>
    <row r="244" spans="1:16" x14ac:dyDescent="0.35">
      <c r="A244" s="633"/>
      <c r="B244" s="633"/>
      <c r="C244" s="633"/>
      <c r="D244" s="633"/>
      <c r="E244" s="633"/>
      <c r="F244" s="633"/>
      <c r="G244" s="633"/>
      <c r="H244" s="633"/>
      <c r="I244" s="633"/>
      <c r="J244" s="633"/>
      <c r="K244" s="633"/>
      <c r="L244" s="633"/>
      <c r="M244" s="633"/>
      <c r="N244" s="633"/>
      <c r="O244" s="633"/>
      <c r="P244" s="633"/>
    </row>
    <row r="245" spans="1:16" x14ac:dyDescent="0.35">
      <c r="A245" s="633"/>
      <c r="B245" s="633"/>
      <c r="C245" s="633"/>
      <c r="D245" s="633"/>
      <c r="E245" s="633"/>
      <c r="F245" s="633"/>
      <c r="G245" s="633"/>
      <c r="H245" s="633"/>
      <c r="I245" s="633"/>
      <c r="J245" s="633"/>
      <c r="K245" s="633"/>
      <c r="L245" s="633"/>
      <c r="M245" s="633"/>
      <c r="N245" s="633"/>
      <c r="O245" s="633"/>
      <c r="P245" s="633"/>
    </row>
    <row r="246" spans="1:16" x14ac:dyDescent="0.35">
      <c r="A246" s="633"/>
      <c r="B246" s="633"/>
      <c r="C246" s="633"/>
      <c r="D246" s="633"/>
      <c r="E246" s="633"/>
      <c r="F246" s="633"/>
      <c r="G246" s="633"/>
      <c r="H246" s="633"/>
      <c r="I246" s="633"/>
      <c r="J246" s="633"/>
      <c r="K246" s="633"/>
      <c r="L246" s="633"/>
      <c r="M246" s="633"/>
      <c r="N246" s="633"/>
      <c r="O246" s="633"/>
      <c r="P246" s="633"/>
    </row>
    <row r="247" spans="1:16" x14ac:dyDescent="0.35">
      <c r="A247" s="633"/>
      <c r="B247" s="633"/>
      <c r="C247" s="633"/>
      <c r="D247" s="633"/>
      <c r="E247" s="633"/>
      <c r="F247" s="633"/>
      <c r="G247" s="633"/>
      <c r="H247" s="633"/>
      <c r="I247" s="633"/>
      <c r="J247" s="633"/>
      <c r="K247" s="633"/>
      <c r="L247" s="633"/>
      <c r="M247" s="633"/>
      <c r="N247" s="633"/>
      <c r="O247" s="633"/>
      <c r="P247" s="633"/>
    </row>
    <row r="248" spans="1:16" x14ac:dyDescent="0.35">
      <c r="A248" s="633"/>
      <c r="B248" s="633"/>
      <c r="C248" s="633"/>
      <c r="D248" s="633"/>
      <c r="E248" s="633"/>
      <c r="F248" s="633"/>
      <c r="G248" s="633"/>
      <c r="H248" s="633"/>
      <c r="I248" s="633"/>
      <c r="J248" s="633"/>
      <c r="K248" s="633"/>
      <c r="L248" s="633"/>
      <c r="M248" s="633"/>
      <c r="N248" s="633"/>
      <c r="O248" s="633"/>
      <c r="P248" s="633"/>
    </row>
    <row r="249" spans="1:16" x14ac:dyDescent="0.35">
      <c r="A249" s="633"/>
      <c r="B249" s="633"/>
      <c r="C249" s="633"/>
      <c r="D249" s="633"/>
      <c r="E249" s="633"/>
      <c r="F249" s="633"/>
      <c r="G249" s="633"/>
      <c r="H249" s="633"/>
      <c r="I249" s="633"/>
      <c r="J249" s="633"/>
      <c r="K249" s="633"/>
      <c r="L249" s="633"/>
      <c r="M249" s="633"/>
      <c r="N249" s="633"/>
      <c r="O249" s="633"/>
      <c r="P249" s="633"/>
    </row>
    <row r="250" spans="1:16" x14ac:dyDescent="0.35">
      <c r="A250" s="633"/>
      <c r="B250" s="633"/>
      <c r="C250" s="633"/>
      <c r="D250" s="633"/>
      <c r="E250" s="633"/>
      <c r="F250" s="633"/>
      <c r="G250" s="633"/>
      <c r="H250" s="633"/>
      <c r="I250" s="633"/>
      <c r="J250" s="633"/>
      <c r="K250" s="633"/>
      <c r="L250" s="633"/>
      <c r="M250" s="633"/>
      <c r="N250" s="633"/>
      <c r="O250" s="633"/>
      <c r="P250" s="633"/>
    </row>
    <row r="251" spans="1:16" x14ac:dyDescent="0.35">
      <c r="A251" s="633"/>
      <c r="B251" s="633"/>
      <c r="C251" s="633"/>
      <c r="D251" s="633"/>
      <c r="E251" s="633"/>
      <c r="F251" s="633"/>
      <c r="G251" s="633"/>
      <c r="H251" s="633"/>
      <c r="I251" s="633"/>
      <c r="J251" s="633"/>
      <c r="K251" s="633"/>
      <c r="L251" s="633"/>
      <c r="M251" s="633"/>
      <c r="N251" s="633"/>
      <c r="O251" s="633"/>
      <c r="P251" s="633"/>
    </row>
    <row r="252" spans="1:16" x14ac:dyDescent="0.35">
      <c r="A252" s="633"/>
      <c r="B252" s="633"/>
      <c r="C252" s="633"/>
      <c r="D252" s="633"/>
      <c r="E252" s="633"/>
      <c r="F252" s="633"/>
      <c r="G252" s="633"/>
      <c r="H252" s="633"/>
      <c r="I252" s="633"/>
      <c r="J252" s="633"/>
      <c r="K252" s="633"/>
      <c r="L252" s="633"/>
      <c r="M252" s="633"/>
      <c r="N252" s="633"/>
      <c r="O252" s="633"/>
      <c r="P252" s="633"/>
    </row>
    <row r="253" spans="1:16" x14ac:dyDescent="0.35">
      <c r="A253" s="633"/>
      <c r="B253" s="633"/>
      <c r="C253" s="633"/>
      <c r="D253" s="633"/>
      <c r="E253" s="633"/>
      <c r="F253" s="633"/>
      <c r="G253" s="633"/>
      <c r="H253" s="633"/>
      <c r="I253" s="633"/>
      <c r="J253" s="633"/>
      <c r="K253" s="633"/>
      <c r="L253" s="633"/>
      <c r="M253" s="633"/>
      <c r="N253" s="633"/>
      <c r="O253" s="633"/>
      <c r="P253" s="633"/>
    </row>
    <row r="254" spans="1:16" x14ac:dyDescent="0.35">
      <c r="A254" s="633"/>
      <c r="B254" s="633"/>
      <c r="C254" s="633"/>
      <c r="D254" s="633"/>
      <c r="E254" s="633"/>
      <c r="F254" s="633"/>
      <c r="G254" s="633"/>
      <c r="H254" s="633"/>
      <c r="I254" s="633"/>
      <c r="J254" s="633"/>
      <c r="K254" s="633"/>
      <c r="L254" s="633"/>
      <c r="M254" s="633"/>
      <c r="N254" s="633"/>
      <c r="O254" s="633"/>
      <c r="P254" s="633"/>
    </row>
    <row r="255" spans="1:16" x14ac:dyDescent="0.35">
      <c r="A255" s="633"/>
      <c r="B255" s="633"/>
      <c r="C255" s="633"/>
      <c r="D255" s="633"/>
      <c r="E255" s="633"/>
      <c r="F255" s="633"/>
      <c r="G255" s="633"/>
      <c r="H255" s="633"/>
      <c r="I255" s="633"/>
      <c r="J255" s="633"/>
      <c r="K255" s="633"/>
      <c r="L255" s="633"/>
      <c r="M255" s="633"/>
      <c r="N255" s="633"/>
      <c r="O255" s="633"/>
      <c r="P255" s="633"/>
    </row>
    <row r="256" spans="1:16" x14ac:dyDescent="0.35">
      <c r="A256" s="633"/>
      <c r="B256" s="633"/>
      <c r="C256" s="633"/>
      <c r="D256" s="633"/>
      <c r="E256" s="633"/>
      <c r="F256" s="633"/>
      <c r="G256" s="633"/>
      <c r="H256" s="633"/>
      <c r="I256" s="633"/>
      <c r="J256" s="633"/>
      <c r="K256" s="633"/>
      <c r="L256" s="633"/>
      <c r="M256" s="633"/>
      <c r="N256" s="633"/>
      <c r="O256" s="633"/>
      <c r="P256" s="633"/>
    </row>
    <row r="257" spans="1:16" x14ac:dyDescent="0.35">
      <c r="A257" s="633"/>
      <c r="B257" s="633"/>
      <c r="C257" s="633"/>
      <c r="D257" s="633"/>
      <c r="E257" s="633"/>
      <c r="F257" s="633"/>
      <c r="G257" s="633"/>
      <c r="H257" s="633"/>
      <c r="I257" s="633"/>
      <c r="J257" s="633"/>
      <c r="K257" s="633"/>
      <c r="L257" s="633"/>
      <c r="M257" s="633"/>
      <c r="N257" s="633"/>
      <c r="O257" s="633"/>
      <c r="P257" s="633"/>
    </row>
    <row r="258" spans="1:16" x14ac:dyDescent="0.35">
      <c r="A258" s="633"/>
      <c r="B258" s="633"/>
      <c r="C258" s="633"/>
      <c r="D258" s="633"/>
      <c r="E258" s="633"/>
      <c r="F258" s="633"/>
      <c r="G258" s="633"/>
      <c r="H258" s="633"/>
      <c r="I258" s="633"/>
      <c r="J258" s="633"/>
      <c r="K258" s="633"/>
      <c r="L258" s="633"/>
      <c r="M258" s="633"/>
      <c r="N258" s="633"/>
      <c r="O258" s="633"/>
      <c r="P258" s="633"/>
    </row>
    <row r="259" spans="1:16" x14ac:dyDescent="0.35">
      <c r="A259" s="633"/>
      <c r="B259" s="633"/>
      <c r="C259" s="633"/>
      <c r="D259" s="633"/>
      <c r="E259" s="633"/>
      <c r="F259" s="633"/>
      <c r="G259" s="633"/>
      <c r="H259" s="633"/>
      <c r="I259" s="633"/>
      <c r="J259" s="633"/>
      <c r="K259" s="633"/>
      <c r="L259" s="633"/>
      <c r="M259" s="633"/>
      <c r="N259" s="633"/>
      <c r="O259" s="633"/>
      <c r="P259" s="633"/>
    </row>
    <row r="260" spans="1:16" x14ac:dyDescent="0.35">
      <c r="A260" s="633"/>
      <c r="B260" s="633"/>
      <c r="C260" s="633"/>
      <c r="D260" s="633"/>
      <c r="E260" s="633"/>
      <c r="F260" s="633"/>
      <c r="G260" s="633"/>
      <c r="H260" s="633"/>
      <c r="I260" s="633"/>
      <c r="J260" s="633"/>
      <c r="K260" s="633"/>
      <c r="L260" s="633"/>
      <c r="M260" s="633"/>
      <c r="N260" s="633"/>
      <c r="O260" s="633"/>
      <c r="P260" s="633"/>
    </row>
    <row r="261" spans="1:16" x14ac:dyDescent="0.35">
      <c r="A261" s="633"/>
      <c r="B261" s="633"/>
      <c r="C261" s="633"/>
      <c r="D261" s="633"/>
      <c r="E261" s="633"/>
      <c r="F261" s="633"/>
      <c r="G261" s="633"/>
      <c r="H261" s="633"/>
      <c r="I261" s="633"/>
      <c r="J261" s="633"/>
      <c r="K261" s="633"/>
      <c r="L261" s="633"/>
      <c r="M261" s="633"/>
      <c r="N261" s="633"/>
      <c r="O261" s="633"/>
      <c r="P261" s="633"/>
    </row>
    <row r="262" spans="1:16" x14ac:dyDescent="0.35">
      <c r="A262" s="633"/>
      <c r="B262" s="633"/>
      <c r="C262" s="633"/>
      <c r="D262" s="633"/>
      <c r="E262" s="633"/>
      <c r="F262" s="633"/>
      <c r="G262" s="633"/>
      <c r="H262" s="633"/>
      <c r="I262" s="633"/>
      <c r="J262" s="633"/>
      <c r="K262" s="633"/>
      <c r="L262" s="633"/>
      <c r="M262" s="633"/>
      <c r="N262" s="633"/>
      <c r="O262" s="633"/>
      <c r="P262" s="633"/>
    </row>
    <row r="263" spans="1:16" x14ac:dyDescent="0.35">
      <c r="A263" s="633"/>
      <c r="B263" s="633"/>
      <c r="C263" s="633"/>
      <c r="D263" s="633"/>
      <c r="E263" s="633"/>
      <c r="F263" s="633"/>
      <c r="G263" s="633"/>
      <c r="H263" s="633"/>
      <c r="I263" s="633"/>
      <c r="J263" s="633"/>
      <c r="K263" s="633"/>
      <c r="L263" s="633"/>
      <c r="M263" s="633"/>
      <c r="N263" s="633"/>
      <c r="O263" s="633"/>
      <c r="P263" s="633"/>
    </row>
    <row r="264" spans="1:16" x14ac:dyDescent="0.35">
      <c r="A264" s="633"/>
      <c r="B264" s="633"/>
      <c r="C264" s="633"/>
      <c r="D264" s="633"/>
      <c r="E264" s="633"/>
      <c r="F264" s="633"/>
      <c r="G264" s="633"/>
      <c r="H264" s="633"/>
      <c r="I264" s="633"/>
      <c r="J264" s="633"/>
      <c r="K264" s="633"/>
      <c r="L264" s="633"/>
      <c r="M264" s="633"/>
      <c r="N264" s="633"/>
      <c r="O264" s="633"/>
      <c r="P264" s="633"/>
    </row>
    <row r="265" spans="1:16" x14ac:dyDescent="0.35">
      <c r="A265" s="633"/>
      <c r="B265" s="633"/>
      <c r="C265" s="633"/>
      <c r="D265" s="633"/>
      <c r="E265" s="633"/>
      <c r="F265" s="633"/>
      <c r="G265" s="633"/>
      <c r="H265" s="633"/>
      <c r="I265" s="633"/>
      <c r="J265" s="633"/>
      <c r="K265" s="633"/>
      <c r="L265" s="633"/>
      <c r="M265" s="633"/>
      <c r="N265" s="633"/>
      <c r="O265" s="633"/>
      <c r="P265" s="633"/>
    </row>
    <row r="266" spans="1:16" x14ac:dyDescent="0.35">
      <c r="A266" s="633"/>
      <c r="B266" s="633"/>
      <c r="C266" s="633"/>
      <c r="D266" s="633"/>
      <c r="E266" s="633"/>
      <c r="F266" s="633"/>
      <c r="G266" s="633"/>
      <c r="H266" s="633"/>
      <c r="I266" s="633"/>
      <c r="J266" s="633"/>
      <c r="K266" s="633"/>
      <c r="L266" s="633"/>
      <c r="M266" s="633"/>
      <c r="N266" s="633"/>
      <c r="O266" s="633"/>
      <c r="P266" s="633"/>
    </row>
    <row r="267" spans="1:16" x14ac:dyDescent="0.35">
      <c r="A267" s="633"/>
      <c r="B267" s="633"/>
      <c r="C267" s="633"/>
      <c r="D267" s="633"/>
      <c r="E267" s="633"/>
      <c r="F267" s="633"/>
      <c r="G267" s="633"/>
      <c r="H267" s="633"/>
      <c r="I267" s="633"/>
      <c r="J267" s="633"/>
      <c r="K267" s="633"/>
      <c r="L267" s="633"/>
      <c r="M267" s="633"/>
      <c r="N267" s="633"/>
      <c r="O267" s="633"/>
      <c r="P267" s="633"/>
    </row>
    <row r="268" spans="1:16" x14ac:dyDescent="0.35">
      <c r="A268" s="633"/>
      <c r="B268" s="633"/>
      <c r="C268" s="633"/>
      <c r="D268" s="633"/>
      <c r="E268" s="633"/>
      <c r="F268" s="633"/>
      <c r="G268" s="633"/>
      <c r="H268" s="633"/>
      <c r="I268" s="633"/>
      <c r="J268" s="633"/>
      <c r="K268" s="633"/>
      <c r="L268" s="633"/>
      <c r="M268" s="633"/>
      <c r="N268" s="633"/>
      <c r="O268" s="633"/>
      <c r="P268" s="633"/>
    </row>
    <row r="269" spans="1:16" x14ac:dyDescent="0.35">
      <c r="A269" s="633"/>
      <c r="B269" s="633"/>
      <c r="C269" s="633"/>
      <c r="D269" s="633"/>
      <c r="E269" s="633"/>
      <c r="F269" s="633"/>
      <c r="G269" s="633"/>
      <c r="H269" s="633"/>
      <c r="I269" s="633"/>
      <c r="J269" s="633"/>
      <c r="K269" s="633"/>
      <c r="L269" s="633"/>
      <c r="M269" s="633"/>
      <c r="N269" s="633"/>
      <c r="O269" s="633"/>
      <c r="P269" s="633"/>
    </row>
    <row r="270" spans="1:16" x14ac:dyDescent="0.35">
      <c r="A270" s="633"/>
      <c r="B270" s="633"/>
      <c r="C270" s="633"/>
      <c r="D270" s="633"/>
      <c r="E270" s="633"/>
      <c r="F270" s="633"/>
      <c r="G270" s="633"/>
      <c r="H270" s="633"/>
      <c r="I270" s="633"/>
      <c r="J270" s="633"/>
      <c r="K270" s="633"/>
      <c r="L270" s="633"/>
      <c r="M270" s="633"/>
      <c r="N270" s="633"/>
      <c r="O270" s="633"/>
      <c r="P270" s="633"/>
    </row>
    <row r="271" spans="1:16" x14ac:dyDescent="0.35">
      <c r="A271" s="633"/>
      <c r="B271" s="633"/>
      <c r="C271" s="633"/>
      <c r="D271" s="633"/>
      <c r="E271" s="633"/>
      <c r="F271" s="633"/>
      <c r="G271" s="633"/>
      <c r="H271" s="633"/>
      <c r="I271" s="633"/>
      <c r="J271" s="633"/>
      <c r="K271" s="633"/>
      <c r="L271" s="633"/>
      <c r="M271" s="633"/>
      <c r="N271" s="633"/>
      <c r="O271" s="633"/>
      <c r="P271" s="633"/>
    </row>
    <row r="272" spans="1:16" x14ac:dyDescent="0.35">
      <c r="A272" s="633"/>
      <c r="B272" s="633"/>
      <c r="C272" s="633"/>
      <c r="D272" s="633"/>
      <c r="E272" s="633"/>
      <c r="F272" s="633"/>
      <c r="G272" s="633"/>
      <c r="H272" s="633"/>
      <c r="I272" s="633"/>
      <c r="J272" s="633"/>
      <c r="K272" s="633"/>
      <c r="L272" s="633"/>
      <c r="M272" s="633"/>
      <c r="N272" s="633"/>
      <c r="O272" s="633"/>
      <c r="P272" s="633"/>
    </row>
    <row r="273" spans="1:16" x14ac:dyDescent="0.35">
      <c r="A273" s="633"/>
      <c r="B273" s="633"/>
      <c r="C273" s="633"/>
      <c r="D273" s="633"/>
      <c r="E273" s="633"/>
      <c r="F273" s="633"/>
      <c r="G273" s="633"/>
      <c r="H273" s="633"/>
      <c r="I273" s="633"/>
      <c r="J273" s="633"/>
      <c r="K273" s="633"/>
      <c r="L273" s="633"/>
      <c r="M273" s="633"/>
      <c r="N273" s="633"/>
      <c r="O273" s="633"/>
      <c r="P273" s="633"/>
    </row>
    <row r="274" spans="1:16" x14ac:dyDescent="0.35">
      <c r="A274" s="633"/>
      <c r="B274" s="633"/>
      <c r="C274" s="633"/>
      <c r="D274" s="633"/>
      <c r="E274" s="633"/>
      <c r="F274" s="633"/>
      <c r="G274" s="633"/>
      <c r="H274" s="633"/>
      <c r="I274" s="633"/>
      <c r="J274" s="633"/>
      <c r="K274" s="633"/>
      <c r="L274" s="633"/>
      <c r="M274" s="633"/>
      <c r="N274" s="633"/>
      <c r="O274" s="633"/>
      <c r="P274" s="633"/>
    </row>
    <row r="275" spans="1:16" x14ac:dyDescent="0.35">
      <c r="A275" s="633"/>
      <c r="B275" s="633"/>
      <c r="C275" s="633"/>
      <c r="D275" s="633"/>
      <c r="E275" s="633"/>
      <c r="F275" s="633"/>
      <c r="G275" s="633"/>
      <c r="H275" s="633"/>
      <c r="I275" s="633"/>
      <c r="J275" s="633"/>
      <c r="K275" s="633"/>
      <c r="L275" s="633"/>
      <c r="M275" s="633"/>
      <c r="N275" s="633"/>
      <c r="O275" s="633"/>
      <c r="P275" s="633"/>
    </row>
    <row r="276" spans="1:16" x14ac:dyDescent="0.35">
      <c r="A276" s="633"/>
      <c r="B276" s="633"/>
      <c r="C276" s="633"/>
      <c r="D276" s="633"/>
      <c r="E276" s="633"/>
      <c r="F276" s="633"/>
      <c r="G276" s="633"/>
      <c r="H276" s="633"/>
      <c r="I276" s="633"/>
      <c r="J276" s="633"/>
      <c r="K276" s="633"/>
      <c r="L276" s="633"/>
      <c r="M276" s="633"/>
      <c r="N276" s="633"/>
      <c r="O276" s="633"/>
      <c r="P276" s="633"/>
    </row>
    <row r="277" spans="1:16" x14ac:dyDescent="0.35">
      <c r="A277" s="633"/>
      <c r="B277" s="633"/>
      <c r="C277" s="633"/>
      <c r="D277" s="633"/>
      <c r="E277" s="633"/>
      <c r="F277" s="633"/>
      <c r="G277" s="633"/>
      <c r="H277" s="633"/>
      <c r="I277" s="633"/>
      <c r="J277" s="633"/>
      <c r="K277" s="633"/>
      <c r="L277" s="633"/>
      <c r="M277" s="633"/>
      <c r="N277" s="633"/>
      <c r="O277" s="633"/>
      <c r="P277" s="633"/>
    </row>
    <row r="278" spans="1:16" x14ac:dyDescent="0.35">
      <c r="A278" s="633"/>
      <c r="B278" s="633"/>
      <c r="C278" s="633"/>
      <c r="D278" s="633"/>
      <c r="E278" s="633"/>
      <c r="F278" s="633"/>
      <c r="G278" s="633"/>
      <c r="H278" s="633"/>
      <c r="I278" s="633"/>
      <c r="J278" s="633"/>
      <c r="K278" s="633"/>
      <c r="L278" s="633"/>
      <c r="M278" s="633"/>
      <c r="N278" s="633"/>
      <c r="O278" s="633"/>
      <c r="P278" s="633"/>
    </row>
    <row r="279" spans="1:16" x14ac:dyDescent="0.35">
      <c r="A279" s="633"/>
      <c r="B279" s="633"/>
      <c r="C279" s="633"/>
      <c r="D279" s="633"/>
      <c r="E279" s="633"/>
      <c r="F279" s="633"/>
      <c r="G279" s="633"/>
      <c r="H279" s="633"/>
      <c r="I279" s="633"/>
      <c r="J279" s="633"/>
      <c r="K279" s="633"/>
      <c r="L279" s="633"/>
      <c r="M279" s="633"/>
      <c r="N279" s="633"/>
      <c r="O279" s="633"/>
      <c r="P279" s="633"/>
    </row>
    <row r="280" spans="1:16" x14ac:dyDescent="0.35">
      <c r="A280" s="633"/>
      <c r="B280" s="633"/>
      <c r="C280" s="633"/>
      <c r="D280" s="633"/>
      <c r="E280" s="633"/>
      <c r="F280" s="633"/>
      <c r="G280" s="633"/>
      <c r="H280" s="633"/>
      <c r="I280" s="633"/>
      <c r="J280" s="633"/>
      <c r="K280" s="633"/>
      <c r="L280" s="633"/>
      <c r="M280" s="633"/>
      <c r="N280" s="633"/>
      <c r="O280" s="633"/>
      <c r="P280" s="633"/>
    </row>
    <row r="281" spans="1:16" x14ac:dyDescent="0.35">
      <c r="A281" s="633"/>
      <c r="B281" s="633"/>
      <c r="C281" s="633"/>
      <c r="D281" s="633"/>
      <c r="E281" s="633"/>
      <c r="F281" s="633"/>
      <c r="G281" s="633"/>
      <c r="H281" s="633"/>
      <c r="I281" s="633"/>
      <c r="J281" s="633"/>
      <c r="K281" s="633"/>
      <c r="L281" s="633"/>
      <c r="M281" s="633"/>
      <c r="N281" s="633"/>
      <c r="O281" s="633"/>
      <c r="P281" s="633"/>
    </row>
    <row r="282" spans="1:16" x14ac:dyDescent="0.35">
      <c r="A282" s="633"/>
      <c r="B282" s="633"/>
      <c r="C282" s="633"/>
      <c r="D282" s="633"/>
      <c r="E282" s="633"/>
      <c r="F282" s="633"/>
      <c r="G282" s="633"/>
      <c r="H282" s="633"/>
      <c r="I282" s="633"/>
      <c r="J282" s="633"/>
      <c r="K282" s="633"/>
      <c r="L282" s="633"/>
      <c r="M282" s="633"/>
      <c r="N282" s="633"/>
      <c r="O282" s="633"/>
      <c r="P282" s="633"/>
    </row>
    <row r="283" spans="1:16" x14ac:dyDescent="0.35">
      <c r="A283" s="633"/>
      <c r="B283" s="633"/>
      <c r="C283" s="633"/>
      <c r="D283" s="633"/>
      <c r="E283" s="633"/>
      <c r="F283" s="633"/>
      <c r="G283" s="633"/>
      <c r="H283" s="633"/>
      <c r="I283" s="633"/>
      <c r="J283" s="633"/>
      <c r="K283" s="633"/>
      <c r="L283" s="633"/>
      <c r="M283" s="633"/>
      <c r="N283" s="633"/>
      <c r="O283" s="633"/>
      <c r="P283" s="633"/>
    </row>
    <row r="284" spans="1:16" x14ac:dyDescent="0.35">
      <c r="A284" s="633"/>
      <c r="B284" s="633"/>
      <c r="C284" s="633"/>
      <c r="D284" s="633"/>
      <c r="E284" s="633"/>
      <c r="F284" s="633"/>
      <c r="G284" s="633"/>
      <c r="H284" s="633"/>
      <c r="I284" s="633"/>
      <c r="J284" s="633"/>
      <c r="K284" s="633"/>
      <c r="L284" s="633"/>
      <c r="M284" s="633"/>
      <c r="N284" s="633"/>
      <c r="O284" s="633"/>
      <c r="P284" s="633"/>
    </row>
    <row r="285" spans="1:16" x14ac:dyDescent="0.35">
      <c r="A285" s="633"/>
      <c r="B285" s="633"/>
      <c r="C285" s="633"/>
      <c r="D285" s="633"/>
      <c r="E285" s="633"/>
      <c r="F285" s="633"/>
      <c r="G285" s="633"/>
      <c r="H285" s="633"/>
      <c r="I285" s="633"/>
      <c r="J285" s="633"/>
      <c r="K285" s="633"/>
      <c r="L285" s="633"/>
      <c r="M285" s="633"/>
      <c r="N285" s="633"/>
      <c r="O285" s="633"/>
      <c r="P285" s="633"/>
    </row>
    <row r="286" spans="1:16" x14ac:dyDescent="0.35">
      <c r="A286" s="633"/>
      <c r="B286" s="633"/>
      <c r="C286" s="633"/>
      <c r="D286" s="633"/>
      <c r="E286" s="633"/>
      <c r="F286" s="633"/>
      <c r="G286" s="633"/>
      <c r="H286" s="633"/>
      <c r="I286" s="633"/>
      <c r="J286" s="633"/>
      <c r="K286" s="633"/>
      <c r="L286" s="633"/>
      <c r="M286" s="633"/>
      <c r="N286" s="633"/>
      <c r="O286" s="633"/>
      <c r="P286" s="633"/>
    </row>
    <row r="287" spans="1:16" x14ac:dyDescent="0.35">
      <c r="A287" s="633"/>
      <c r="B287" s="633"/>
      <c r="C287" s="633"/>
      <c r="D287" s="633"/>
      <c r="E287" s="633"/>
      <c r="F287" s="633"/>
      <c r="G287" s="633"/>
      <c r="H287" s="633"/>
      <c r="I287" s="633"/>
      <c r="J287" s="633"/>
      <c r="K287" s="633"/>
      <c r="L287" s="633"/>
      <c r="M287" s="633"/>
      <c r="N287" s="633"/>
      <c r="O287" s="633"/>
      <c r="P287" s="633"/>
    </row>
    <row r="288" spans="1:16" x14ac:dyDescent="0.35">
      <c r="A288" s="633"/>
      <c r="B288" s="633"/>
      <c r="C288" s="633"/>
      <c r="D288" s="633"/>
      <c r="E288" s="633"/>
      <c r="F288" s="633"/>
      <c r="G288" s="633"/>
      <c r="H288" s="633"/>
      <c r="I288" s="633"/>
      <c r="J288" s="633"/>
      <c r="K288" s="633"/>
      <c r="L288" s="633"/>
      <c r="M288" s="633"/>
      <c r="N288" s="633"/>
      <c r="O288" s="633"/>
      <c r="P288" s="633"/>
    </row>
    <row r="289" spans="1:16" x14ac:dyDescent="0.35">
      <c r="A289" s="633"/>
      <c r="B289" s="633"/>
      <c r="C289" s="633"/>
      <c r="D289" s="633"/>
      <c r="E289" s="633"/>
      <c r="F289" s="633"/>
      <c r="G289" s="633"/>
      <c r="H289" s="633"/>
      <c r="I289" s="633"/>
      <c r="J289" s="633"/>
      <c r="K289" s="633"/>
      <c r="L289" s="633"/>
      <c r="M289" s="633"/>
      <c r="N289" s="633"/>
      <c r="O289" s="633"/>
      <c r="P289" s="633"/>
    </row>
    <row r="290" spans="1:16" x14ac:dyDescent="0.35">
      <c r="A290" s="633"/>
      <c r="B290" s="633"/>
      <c r="C290" s="633"/>
      <c r="D290" s="633"/>
      <c r="E290" s="633"/>
      <c r="F290" s="633"/>
      <c r="G290" s="633"/>
      <c r="H290" s="633"/>
      <c r="I290" s="633"/>
      <c r="J290" s="633"/>
      <c r="K290" s="633"/>
      <c r="L290" s="633"/>
      <c r="M290" s="633"/>
      <c r="N290" s="633"/>
      <c r="O290" s="633"/>
      <c r="P290" s="633"/>
    </row>
    <row r="291" spans="1:16" x14ac:dyDescent="0.35">
      <c r="A291" s="633"/>
      <c r="B291" s="633"/>
      <c r="C291" s="633"/>
      <c r="D291" s="633"/>
      <c r="E291" s="633"/>
      <c r="F291" s="633"/>
      <c r="G291" s="633"/>
      <c r="H291" s="633"/>
      <c r="I291" s="633"/>
      <c r="J291" s="633"/>
      <c r="K291" s="633"/>
      <c r="L291" s="633"/>
      <c r="M291" s="633"/>
      <c r="N291" s="633"/>
      <c r="O291" s="633"/>
      <c r="P291" s="633"/>
    </row>
    <row r="292" spans="1:16" x14ac:dyDescent="0.35">
      <c r="A292" s="633"/>
      <c r="B292" s="633"/>
      <c r="C292" s="633"/>
      <c r="D292" s="633"/>
      <c r="E292" s="633"/>
      <c r="F292" s="633"/>
      <c r="G292" s="633"/>
      <c r="H292" s="633"/>
      <c r="I292" s="633"/>
      <c r="J292" s="633"/>
      <c r="K292" s="633"/>
      <c r="L292" s="633"/>
      <c r="M292" s="633"/>
      <c r="N292" s="633"/>
      <c r="O292" s="633"/>
      <c r="P292" s="633"/>
    </row>
    <row r="293" spans="1:16" x14ac:dyDescent="0.35">
      <c r="A293" s="633"/>
      <c r="B293" s="633"/>
      <c r="C293" s="633"/>
      <c r="D293" s="633"/>
      <c r="E293" s="633"/>
      <c r="F293" s="633"/>
      <c r="G293" s="633"/>
      <c r="H293" s="633"/>
      <c r="I293" s="633"/>
      <c r="J293" s="633"/>
      <c r="K293" s="633"/>
      <c r="L293" s="633"/>
      <c r="M293" s="633"/>
      <c r="N293" s="633"/>
      <c r="O293" s="633"/>
      <c r="P293" s="633"/>
    </row>
    <row r="294" spans="1:16" x14ac:dyDescent="0.35">
      <c r="A294" s="633"/>
      <c r="B294" s="633"/>
      <c r="C294" s="633"/>
      <c r="D294" s="633"/>
      <c r="E294" s="633"/>
      <c r="F294" s="633"/>
      <c r="G294" s="633"/>
      <c r="H294" s="633"/>
      <c r="I294" s="633"/>
      <c r="J294" s="633"/>
      <c r="K294" s="633"/>
      <c r="L294" s="633"/>
      <c r="M294" s="633"/>
      <c r="N294" s="633"/>
      <c r="O294" s="633"/>
      <c r="P294" s="633"/>
    </row>
    <row r="295" spans="1:16" x14ac:dyDescent="0.35">
      <c r="A295" s="633"/>
      <c r="B295" s="633"/>
      <c r="C295" s="633"/>
      <c r="D295" s="633"/>
      <c r="E295" s="633"/>
      <c r="F295" s="633"/>
      <c r="G295" s="633"/>
      <c r="H295" s="633"/>
      <c r="I295" s="633"/>
      <c r="J295" s="633"/>
      <c r="K295" s="633"/>
      <c r="L295" s="633"/>
      <c r="M295" s="633"/>
      <c r="N295" s="633"/>
      <c r="O295" s="633"/>
      <c r="P295" s="633"/>
    </row>
    <row r="296" spans="1:16" x14ac:dyDescent="0.35">
      <c r="A296" s="633"/>
      <c r="B296" s="633"/>
      <c r="C296" s="633"/>
      <c r="D296" s="633"/>
      <c r="E296" s="633"/>
      <c r="F296" s="633"/>
      <c r="G296" s="633"/>
      <c r="H296" s="633"/>
      <c r="I296" s="633"/>
      <c r="J296" s="633"/>
      <c r="K296" s="633"/>
      <c r="L296" s="633"/>
      <c r="M296" s="633"/>
      <c r="N296" s="633"/>
      <c r="O296" s="633"/>
      <c r="P296" s="633"/>
    </row>
    <row r="297" spans="1:16" x14ac:dyDescent="0.35">
      <c r="A297" s="633"/>
      <c r="B297" s="633"/>
      <c r="C297" s="633"/>
      <c r="D297" s="633"/>
      <c r="E297" s="633"/>
      <c r="F297" s="633"/>
      <c r="G297" s="633"/>
      <c r="H297" s="633"/>
      <c r="I297" s="633"/>
      <c r="J297" s="633"/>
      <c r="K297" s="633"/>
      <c r="L297" s="633"/>
      <c r="M297" s="633"/>
      <c r="N297" s="633"/>
      <c r="O297" s="633"/>
      <c r="P297" s="633"/>
    </row>
    <row r="298" spans="1:16" x14ac:dyDescent="0.35">
      <c r="A298" s="633"/>
      <c r="B298" s="633"/>
      <c r="C298" s="633"/>
      <c r="D298" s="633"/>
      <c r="E298" s="633"/>
      <c r="F298" s="633"/>
      <c r="G298" s="633"/>
      <c r="H298" s="633"/>
      <c r="I298" s="633"/>
      <c r="J298" s="633"/>
      <c r="K298" s="633"/>
      <c r="L298" s="633"/>
      <c r="M298" s="633"/>
      <c r="N298" s="633"/>
      <c r="O298" s="633"/>
      <c r="P298" s="633"/>
    </row>
    <row r="299" spans="1:16" x14ac:dyDescent="0.35">
      <c r="A299" s="633"/>
      <c r="B299" s="633"/>
      <c r="C299" s="633"/>
      <c r="D299" s="633"/>
      <c r="E299" s="633"/>
      <c r="F299" s="633"/>
      <c r="G299" s="633"/>
      <c r="H299" s="633"/>
      <c r="I299" s="633"/>
      <c r="J299" s="633"/>
      <c r="K299" s="633"/>
      <c r="L299" s="633"/>
      <c r="M299" s="633"/>
      <c r="N299" s="633"/>
      <c r="O299" s="633"/>
      <c r="P299" s="633"/>
    </row>
    <row r="300" spans="1:16" x14ac:dyDescent="0.35">
      <c r="A300" s="633"/>
      <c r="B300" s="633"/>
      <c r="C300" s="633"/>
      <c r="D300" s="633"/>
      <c r="E300" s="633"/>
      <c r="F300" s="633"/>
      <c r="G300" s="633"/>
      <c r="H300" s="633"/>
      <c r="I300" s="633"/>
      <c r="J300" s="633"/>
      <c r="K300" s="633"/>
      <c r="L300" s="633"/>
      <c r="M300" s="633"/>
      <c r="N300" s="633"/>
      <c r="O300" s="633"/>
      <c r="P300" s="633"/>
    </row>
  </sheetData>
  <mergeCells count="1">
    <mergeCell ref="A1:P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B11:R89"/>
  <sheetViews>
    <sheetView showGridLines="0" zoomScale="70" zoomScaleNormal="70" workbookViewId="0">
      <selection activeCell="P19" sqref="P19"/>
    </sheetView>
  </sheetViews>
  <sheetFormatPr baseColWidth="10" defaultColWidth="11.453125" defaultRowHeight="14" x14ac:dyDescent="0.3"/>
  <cols>
    <col min="1" max="1" width="4" style="123" customWidth="1"/>
    <col min="2" max="2" width="11.453125" style="123"/>
    <col min="3" max="3" width="4.54296875" style="123" customWidth="1"/>
    <col min="4" max="4" width="71.7265625" style="123" customWidth="1"/>
    <col min="5" max="5" width="29.81640625" style="123" customWidth="1"/>
    <col min="6" max="6" width="7.26953125" style="123" customWidth="1"/>
    <col min="7" max="8" width="6.453125" style="123" customWidth="1"/>
    <col min="9" max="9" width="23.453125" style="123" customWidth="1"/>
    <col min="10" max="10" width="29.54296875" style="123" customWidth="1"/>
    <col min="11" max="11" width="24.1796875" style="123" customWidth="1"/>
    <col min="12" max="12" width="8.1796875" style="123" customWidth="1"/>
    <col min="13" max="13" width="0.1796875" style="123" hidden="1" customWidth="1"/>
    <col min="14" max="14" width="11.26953125" style="123" hidden="1" customWidth="1"/>
    <col min="15" max="16384" width="11.453125" style="123"/>
  </cols>
  <sheetData>
    <row r="11" spans="3:18" ht="5.25" customHeight="1" x14ac:dyDescent="0.3"/>
    <row r="12" spans="3:18" ht="27" customHeight="1" x14ac:dyDescent="0.3">
      <c r="D12" s="647" t="s">
        <v>15</v>
      </c>
      <c r="E12" s="648"/>
      <c r="F12" s="648"/>
      <c r="G12" s="648"/>
      <c r="H12" s="124"/>
    </row>
    <row r="13" spans="3:18" ht="56.25" customHeight="1" x14ac:dyDescent="0.3">
      <c r="D13" s="649" t="s">
        <v>430</v>
      </c>
      <c r="E13" s="649"/>
      <c r="F13" s="649"/>
      <c r="G13" s="649"/>
      <c r="H13" s="125"/>
    </row>
    <row r="15" spans="3:18" s="134" customFormat="1" ht="32.25" customHeight="1" x14ac:dyDescent="0.35">
      <c r="C15" s="126"/>
      <c r="D15" s="127"/>
      <c r="E15" s="128" t="s">
        <v>223</v>
      </c>
      <c r="F15" s="129"/>
      <c r="G15" s="130"/>
      <c r="H15" s="131"/>
      <c r="I15" s="650"/>
      <c r="J15" s="651"/>
      <c r="K15" s="652"/>
      <c r="L15" s="132"/>
      <c r="M15" s="133"/>
      <c r="N15" s="133"/>
      <c r="O15" s="133"/>
      <c r="P15" s="133"/>
    </row>
    <row r="16" spans="3:18" s="134" customFormat="1" ht="55.5" customHeight="1" x14ac:dyDescent="0.35">
      <c r="D16" s="404" t="s">
        <v>269</v>
      </c>
      <c r="E16" s="135"/>
      <c r="F16" s="407">
        <f>IF(E16="Oui",12,IF(E16="Non",0,0))</f>
        <v>0</v>
      </c>
      <c r="G16" s="408">
        <v>0.5</v>
      </c>
      <c r="H16" s="133"/>
      <c r="I16" s="653"/>
      <c r="J16" s="654"/>
      <c r="K16" s="655"/>
      <c r="M16" s="133" t="s">
        <v>129</v>
      </c>
      <c r="N16" s="136"/>
      <c r="O16" s="133"/>
      <c r="P16" s="133"/>
      <c r="Q16" s="92"/>
      <c r="R16" s="137"/>
    </row>
    <row r="17" spans="2:18" s="134" customFormat="1" ht="45.75" customHeight="1" x14ac:dyDescent="0.35">
      <c r="D17" s="405" t="s">
        <v>441</v>
      </c>
      <c r="E17" s="138"/>
      <c r="F17" s="409">
        <f>IF(E17="0%",0,IF(E17="0-5%",4,IF(E17="5-10%",8,IF(E17="&gt;10%",12,0))))</f>
        <v>0</v>
      </c>
      <c r="G17" s="410">
        <v>0.25</v>
      </c>
      <c r="H17" s="133"/>
      <c r="I17" s="653"/>
      <c r="J17" s="654"/>
      <c r="K17" s="655"/>
      <c r="M17" s="659" t="s">
        <v>114</v>
      </c>
      <c r="N17" s="136"/>
      <c r="O17" s="133"/>
      <c r="P17" s="133"/>
      <c r="Q17" s="92"/>
      <c r="R17" s="137"/>
    </row>
    <row r="18" spans="2:18" s="134" customFormat="1" ht="45.75" customHeight="1" x14ac:dyDescent="0.35">
      <c r="D18" s="406" t="s">
        <v>270</v>
      </c>
      <c r="E18" s="139"/>
      <c r="F18" s="411">
        <f>IF(E18="0%",0,IF(E18="0-5%",4,IF(E18="5-10%",8,IF(E18="&gt;10%",12,0))))</f>
        <v>0</v>
      </c>
      <c r="G18" s="408">
        <v>0.25</v>
      </c>
      <c r="H18" s="133"/>
      <c r="I18" s="653"/>
      <c r="J18" s="654"/>
      <c r="K18" s="655"/>
      <c r="M18" s="659"/>
      <c r="N18" s="136"/>
      <c r="O18" s="133"/>
      <c r="P18" s="133"/>
      <c r="Q18" s="92"/>
      <c r="R18" s="137"/>
    </row>
    <row r="19" spans="2:18" s="134" customFormat="1" ht="24" customHeight="1" x14ac:dyDescent="0.35">
      <c r="D19" s="140"/>
      <c r="E19" s="141"/>
      <c r="F19" s="412">
        <f>SUM(F16*G16+F17*G17+F18*G18)</f>
        <v>0</v>
      </c>
      <c r="G19" s="413">
        <v>1</v>
      </c>
      <c r="H19" s="133"/>
      <c r="I19" s="653"/>
      <c r="J19" s="654"/>
      <c r="K19" s="655"/>
      <c r="M19" s="659"/>
      <c r="N19" s="136"/>
      <c r="O19" s="133"/>
      <c r="P19" s="133"/>
      <c r="Q19" s="92"/>
      <c r="R19" s="137"/>
    </row>
    <row r="20" spans="2:18" s="134" customFormat="1" ht="24" customHeight="1" x14ac:dyDescent="0.35">
      <c r="D20" s="140"/>
      <c r="E20" s="141"/>
      <c r="F20" s="142"/>
      <c r="G20" s="143"/>
      <c r="H20" s="133"/>
      <c r="I20" s="653"/>
      <c r="J20" s="654"/>
      <c r="K20" s="655"/>
      <c r="M20" s="144"/>
      <c r="N20" s="136"/>
      <c r="O20" s="133"/>
      <c r="P20" s="133"/>
      <c r="Q20" s="92"/>
      <c r="R20" s="137"/>
    </row>
    <row r="21" spans="2:18" s="134" customFormat="1" ht="41.25" customHeight="1" x14ac:dyDescent="0.35">
      <c r="D21" s="661" t="s">
        <v>321</v>
      </c>
      <c r="E21" s="661"/>
      <c r="F21" s="142"/>
      <c r="G21" s="143"/>
      <c r="H21" s="133"/>
      <c r="I21" s="653"/>
      <c r="J21" s="654"/>
      <c r="K21" s="655"/>
      <c r="M21" s="144"/>
      <c r="N21" s="136"/>
      <c r="O21" s="133"/>
      <c r="P21" s="133"/>
      <c r="Q21" s="92"/>
      <c r="R21" s="137"/>
    </row>
    <row r="22" spans="2:18" s="145" customFormat="1" ht="15.5" x14ac:dyDescent="0.35">
      <c r="D22" s="146"/>
      <c r="E22" s="147"/>
      <c r="F22" s="148"/>
      <c r="G22" s="149"/>
      <c r="I22" s="653"/>
      <c r="J22" s="654"/>
      <c r="K22" s="655"/>
      <c r="M22" s="133" t="s">
        <v>115</v>
      </c>
      <c r="N22" s="136"/>
      <c r="O22" s="150"/>
      <c r="P22" s="133"/>
      <c r="Q22" s="112"/>
    </row>
    <row r="23" spans="2:18" s="116" customFormat="1" ht="70.5" customHeight="1" x14ac:dyDescent="0.35">
      <c r="B23" s="151"/>
      <c r="C23" s="126"/>
      <c r="D23" s="405" t="s">
        <v>255</v>
      </c>
      <c r="E23" s="152" t="s">
        <v>224</v>
      </c>
      <c r="F23" s="148"/>
      <c r="G23" s="149"/>
      <c r="H23" s="134"/>
      <c r="I23" s="656"/>
      <c r="J23" s="657"/>
      <c r="K23" s="658"/>
      <c r="L23" s="134"/>
      <c r="M23" s="150" t="s">
        <v>116</v>
      </c>
      <c r="N23" s="150"/>
      <c r="O23" s="150"/>
      <c r="P23" s="150"/>
    </row>
    <row r="24" spans="2:18" s="116" customFormat="1" ht="15.5" x14ac:dyDescent="0.35">
      <c r="B24" s="151"/>
      <c r="C24" s="126"/>
      <c r="D24" s="414" t="s">
        <v>129</v>
      </c>
      <c r="E24" s="153"/>
      <c r="F24" s="415">
        <f>IF(E24="X",0,0)</f>
        <v>0</v>
      </c>
      <c r="G24" s="415"/>
      <c r="H24" s="416"/>
      <c r="I24" s="417"/>
      <c r="J24" s="417"/>
      <c r="K24" s="155"/>
      <c r="L24" s="134"/>
      <c r="M24" s="150"/>
      <c r="N24" s="150"/>
      <c r="O24" s="150"/>
      <c r="P24" s="150"/>
    </row>
    <row r="25" spans="2:18" s="116" customFormat="1" ht="15.5" x14ac:dyDescent="0.35">
      <c r="B25" s="151"/>
      <c r="C25" s="126"/>
      <c r="D25" s="414" t="s">
        <v>257</v>
      </c>
      <c r="E25" s="153"/>
      <c r="F25" s="415">
        <f>IF(E25="X",2,0)</f>
        <v>0</v>
      </c>
      <c r="G25" s="415"/>
      <c r="H25" s="416"/>
      <c r="I25" s="417"/>
      <c r="J25" s="417"/>
      <c r="K25" s="155"/>
      <c r="L25" s="134"/>
      <c r="M25" s="150"/>
      <c r="N25" s="150"/>
      <c r="O25" s="150"/>
      <c r="P25" s="150"/>
    </row>
    <row r="26" spans="2:18" s="116" customFormat="1" ht="15.5" x14ac:dyDescent="0.35">
      <c r="B26" s="151"/>
      <c r="C26" s="126"/>
      <c r="D26" s="414" t="s">
        <v>114</v>
      </c>
      <c r="E26" s="153"/>
      <c r="F26" s="415">
        <f>IF(E26="X",4,0)</f>
        <v>0</v>
      </c>
      <c r="G26" s="415"/>
      <c r="H26" s="416"/>
      <c r="I26" s="417"/>
      <c r="J26" s="417"/>
      <c r="K26" s="155"/>
      <c r="L26" s="134"/>
      <c r="M26" s="150"/>
      <c r="N26" s="150"/>
      <c r="O26" s="150"/>
      <c r="P26" s="150"/>
    </row>
    <row r="27" spans="2:18" s="116" customFormat="1" ht="15.5" x14ac:dyDescent="0.35">
      <c r="B27" s="151"/>
      <c r="C27" s="126"/>
      <c r="D27" s="414" t="s">
        <v>258</v>
      </c>
      <c r="E27" s="153"/>
      <c r="F27" s="415">
        <f>IF(E27="X",6,0)</f>
        <v>0</v>
      </c>
      <c r="G27" s="415"/>
      <c r="H27" s="416"/>
      <c r="I27" s="417"/>
      <c r="J27" s="417"/>
      <c r="K27" s="155"/>
      <c r="L27" s="134"/>
      <c r="M27" s="150"/>
      <c r="N27" s="150"/>
      <c r="O27" s="150"/>
      <c r="P27" s="150"/>
    </row>
    <row r="28" spans="2:18" s="116" customFormat="1" ht="15.5" x14ac:dyDescent="0.35">
      <c r="B28" s="151"/>
      <c r="C28" s="126"/>
      <c r="D28" s="414" t="s">
        <v>115</v>
      </c>
      <c r="E28" s="153"/>
      <c r="F28" s="415">
        <f>IF(E28="X",8,0)</f>
        <v>0</v>
      </c>
      <c r="G28" s="415"/>
      <c r="H28" s="416"/>
      <c r="I28" s="417"/>
      <c r="J28" s="417"/>
      <c r="K28" s="155"/>
      <c r="L28" s="134"/>
      <c r="M28" s="150"/>
      <c r="N28" s="150"/>
      <c r="O28" s="150"/>
      <c r="P28" s="150"/>
    </row>
    <row r="29" spans="2:18" s="116" customFormat="1" ht="15.5" x14ac:dyDescent="0.35">
      <c r="B29" s="151"/>
      <c r="C29" s="126"/>
      <c r="D29" s="414" t="s">
        <v>135</v>
      </c>
      <c r="E29" s="153"/>
      <c r="F29" s="415">
        <f>IF(E29="X",12,0)</f>
        <v>0</v>
      </c>
      <c r="G29" s="415"/>
      <c r="H29" s="416"/>
      <c r="I29" s="417"/>
      <c r="J29" s="417"/>
      <c r="K29" s="155"/>
      <c r="L29" s="134"/>
      <c r="M29" s="150"/>
      <c r="N29" s="150"/>
      <c r="O29" s="150"/>
      <c r="P29" s="150"/>
    </row>
    <row r="30" spans="2:18" s="63" customFormat="1" ht="18" customHeight="1" x14ac:dyDescent="0.3">
      <c r="B30" s="156"/>
      <c r="C30" s="157"/>
      <c r="D30" s="158"/>
      <c r="E30" s="159"/>
      <c r="F30" s="418">
        <f>SUM(F24:F29)</f>
        <v>0</v>
      </c>
      <c r="G30" s="419"/>
      <c r="H30" s="420"/>
      <c r="I30" s="421">
        <f>IF(F30=0,0,IF(F30=4,4,IF(F30=6,6,IF(F30=8,8,IF(F30=12,12,IF(F30&gt;12,12,0))))))</f>
        <v>0</v>
      </c>
      <c r="J30" s="421">
        <v>1</v>
      </c>
      <c r="K30" s="161"/>
      <c r="L30" s="123"/>
    </row>
    <row r="31" spans="2:18" s="63" customFormat="1" ht="216" customHeight="1" x14ac:dyDescent="0.3">
      <c r="B31" s="156"/>
      <c r="C31" s="157"/>
      <c r="D31" s="660" t="s">
        <v>322</v>
      </c>
      <c r="E31" s="660"/>
      <c r="F31" s="159"/>
      <c r="G31" s="123"/>
      <c r="H31" s="123"/>
      <c r="I31" s="161"/>
      <c r="J31" s="161"/>
      <c r="K31" s="161"/>
      <c r="L31" s="123"/>
    </row>
    <row r="32" spans="2:18" x14ac:dyDescent="0.3">
      <c r="E32" s="160"/>
      <c r="F32" s="160"/>
      <c r="N32" s="162"/>
      <c r="O32" s="160"/>
      <c r="Q32" s="66"/>
      <c r="R32" s="59"/>
    </row>
    <row r="33" spans="3:18" x14ac:dyDescent="0.3">
      <c r="D33" s="163"/>
    </row>
    <row r="34" spans="3:18" x14ac:dyDescent="0.3">
      <c r="D34" s="164"/>
      <c r="E34" s="165"/>
      <c r="F34" s="165"/>
      <c r="G34" s="165"/>
      <c r="H34" s="165"/>
      <c r="I34" s="165"/>
      <c r="J34" s="165"/>
      <c r="K34" s="165"/>
      <c r="L34" s="165"/>
    </row>
    <row r="35" spans="3:18" s="166" customFormat="1" ht="14.5" thickBot="1" x14ac:dyDescent="0.35">
      <c r="D35" s="167"/>
    </row>
    <row r="36" spans="3:18" s="166" customFormat="1" ht="21.5" thickTop="1" thickBot="1" x14ac:dyDescent="0.35">
      <c r="D36" s="168" t="s">
        <v>21</v>
      </c>
      <c r="J36" s="450">
        <f>(F19*G19+I30*J30)/(G19+J30)</f>
        <v>0</v>
      </c>
    </row>
    <row r="37" spans="3:18" s="166" customFormat="1" ht="21" thickTop="1" x14ac:dyDescent="0.3">
      <c r="D37" s="168"/>
      <c r="J37" s="169" t="str">
        <f>IF(E39="","",IF(E39="A",4,IF(E39="B",3,IF(E39="C",2,IF(E39="D",1)))))</f>
        <v/>
      </c>
    </row>
    <row r="38" spans="3:18" s="166" customFormat="1" ht="20.5" x14ac:dyDescent="0.3">
      <c r="D38" s="170" t="s">
        <v>22</v>
      </c>
    </row>
    <row r="39" spans="3:18" s="166" customFormat="1" ht="25.5" x14ac:dyDescent="0.55000000000000004">
      <c r="D39" s="167"/>
      <c r="E39" s="171" t="str">
        <f>IF(J36=0,"",IF(AND(J36&gt;=0,J36&lt;5),"D",IF(AND(J36&gt;=5,J36&lt;10),"C",IF(AND(J36&gt;=10,J36&lt;12),"B",IF(J36&gt;=12,"A")))))</f>
        <v/>
      </c>
      <c r="J39" s="172"/>
      <c r="K39" s="172"/>
    </row>
    <row r="40" spans="3:18" ht="23" x14ac:dyDescent="0.5">
      <c r="D40" s="173"/>
      <c r="E40" s="172"/>
      <c r="F40" s="172"/>
      <c r="I40" s="166"/>
      <c r="Q40" s="123" t="str">
        <f>R16&amp;"
"</f>
        <v xml:space="preserve">
</v>
      </c>
    </row>
    <row r="41" spans="3:18" ht="15.5" x14ac:dyDescent="0.35">
      <c r="D41" s="174" t="s">
        <v>1</v>
      </c>
      <c r="E41" s="175"/>
      <c r="F41" s="175"/>
    </row>
    <row r="42" spans="3:18" x14ac:dyDescent="0.3">
      <c r="N42" s="176"/>
    </row>
    <row r="43" spans="3:18" x14ac:dyDescent="0.3">
      <c r="N43" s="176"/>
    </row>
    <row r="44" spans="3:18" x14ac:dyDescent="0.3">
      <c r="N44" s="176"/>
    </row>
    <row r="45" spans="3:18" x14ac:dyDescent="0.3">
      <c r="D45" s="165"/>
      <c r="E45" s="165"/>
      <c r="F45" s="165"/>
      <c r="G45" s="165"/>
      <c r="H45" s="165"/>
      <c r="I45" s="165"/>
      <c r="J45" s="165"/>
      <c r="K45" s="165"/>
      <c r="L45" s="165"/>
      <c r="N45" s="176"/>
    </row>
    <row r="47" spans="3:18" ht="20.5" x14ac:dyDescent="0.45">
      <c r="C47" s="177"/>
      <c r="D47" s="178" t="s">
        <v>323</v>
      </c>
      <c r="E47" s="179"/>
      <c r="F47" s="179"/>
    </row>
    <row r="48" spans="3:18" x14ac:dyDescent="0.3">
      <c r="C48" s="180"/>
      <c r="D48" s="162"/>
      <c r="E48" s="162"/>
      <c r="F48" s="162"/>
      <c r="G48" s="162"/>
      <c r="H48" s="162"/>
      <c r="I48" s="162"/>
      <c r="J48" s="162"/>
      <c r="K48" s="162"/>
      <c r="L48" s="162"/>
      <c r="M48" s="162"/>
      <c r="N48" s="162"/>
      <c r="O48" s="162"/>
      <c r="P48" s="162"/>
      <c r="Q48" s="162"/>
      <c r="R48" s="162"/>
    </row>
    <row r="49" spans="3:18" x14ac:dyDescent="0.3">
      <c r="C49" s="180"/>
      <c r="D49" s="162"/>
      <c r="E49" s="162"/>
      <c r="F49" s="162"/>
      <c r="G49" s="162"/>
      <c r="H49" s="162"/>
      <c r="I49" s="162"/>
      <c r="J49" s="162"/>
      <c r="K49" s="162"/>
      <c r="L49" s="162"/>
      <c r="M49" s="162"/>
      <c r="N49" s="162"/>
      <c r="O49" s="162"/>
      <c r="P49" s="162"/>
      <c r="Q49" s="162"/>
      <c r="R49" s="162"/>
    </row>
    <row r="50" spans="3:18" x14ac:dyDescent="0.3">
      <c r="C50" s="181"/>
      <c r="D50" s="162"/>
      <c r="E50" s="162"/>
      <c r="F50" s="162"/>
      <c r="G50" s="162"/>
      <c r="H50" s="162"/>
      <c r="I50" s="162"/>
      <c r="J50" s="162"/>
      <c r="K50" s="162"/>
      <c r="L50" s="162"/>
      <c r="M50" s="162"/>
      <c r="N50" s="162"/>
      <c r="O50" s="162"/>
      <c r="P50" s="162"/>
      <c r="Q50" s="162"/>
      <c r="R50" s="162"/>
    </row>
    <row r="51" spans="3:18" x14ac:dyDescent="0.3">
      <c r="C51" s="180"/>
      <c r="D51" s="162"/>
      <c r="E51" s="162"/>
      <c r="F51" s="162"/>
      <c r="G51" s="162"/>
      <c r="H51" s="162"/>
      <c r="I51" s="162"/>
      <c r="J51" s="162"/>
      <c r="K51" s="162"/>
      <c r="L51" s="162"/>
      <c r="M51" s="162"/>
      <c r="N51" s="162"/>
      <c r="O51" s="162"/>
      <c r="P51" s="162"/>
      <c r="Q51" s="162"/>
      <c r="R51" s="162"/>
    </row>
    <row r="52" spans="3:18" ht="23" x14ac:dyDescent="0.5">
      <c r="C52" s="182"/>
      <c r="D52" s="162"/>
      <c r="E52" s="162"/>
      <c r="F52" s="162"/>
      <c r="G52" s="162"/>
      <c r="H52" s="162"/>
      <c r="I52" s="162"/>
      <c r="J52" s="162"/>
      <c r="K52" s="162"/>
      <c r="L52" s="172"/>
      <c r="M52" s="162"/>
      <c r="N52" s="162"/>
      <c r="O52" s="162"/>
      <c r="P52" s="162"/>
      <c r="Q52" s="162"/>
      <c r="R52" s="162"/>
    </row>
    <row r="53" spans="3:18" x14ac:dyDescent="0.3">
      <c r="D53" s="162"/>
      <c r="E53" s="162"/>
      <c r="F53" s="162"/>
      <c r="G53" s="162"/>
      <c r="H53" s="162"/>
      <c r="I53" s="162"/>
      <c r="J53" s="162"/>
      <c r="K53" s="162"/>
      <c r="L53" s="162"/>
      <c r="M53" s="162"/>
      <c r="N53" s="162"/>
      <c r="O53" s="162"/>
      <c r="P53" s="162"/>
      <c r="Q53" s="162"/>
      <c r="R53" s="162"/>
    </row>
    <row r="54" spans="3:18" x14ac:dyDescent="0.3">
      <c r="D54" s="162"/>
      <c r="E54" s="162"/>
      <c r="F54" s="162"/>
      <c r="G54" s="162"/>
      <c r="H54" s="162"/>
      <c r="I54" s="162"/>
      <c r="J54" s="162"/>
      <c r="K54" s="162"/>
      <c r="L54" s="162"/>
      <c r="M54" s="162"/>
      <c r="N54" s="162"/>
      <c r="O54" s="162"/>
      <c r="P54" s="162"/>
      <c r="Q54" s="162"/>
      <c r="R54" s="162"/>
    </row>
    <row r="55" spans="3:18" x14ac:dyDescent="0.3">
      <c r="D55" s="162"/>
      <c r="E55" s="162"/>
      <c r="F55" s="162"/>
      <c r="G55" s="162"/>
      <c r="H55" s="162"/>
      <c r="I55" s="162"/>
      <c r="J55" s="162"/>
      <c r="K55" s="162"/>
      <c r="L55" s="162"/>
      <c r="M55" s="162"/>
      <c r="N55" s="162"/>
      <c r="O55" s="162"/>
      <c r="P55" s="162"/>
      <c r="Q55" s="162"/>
      <c r="R55" s="162"/>
    </row>
    <row r="56" spans="3:18" x14ac:dyDescent="0.3">
      <c r="D56" s="162"/>
      <c r="E56" s="162"/>
      <c r="F56" s="162"/>
      <c r="G56" s="162"/>
      <c r="H56" s="162"/>
      <c r="I56" s="162"/>
      <c r="J56" s="162"/>
      <c r="K56" s="162"/>
      <c r="L56" s="162"/>
      <c r="M56" s="162"/>
      <c r="N56" s="162"/>
      <c r="O56" s="162"/>
      <c r="P56" s="162"/>
      <c r="Q56" s="162"/>
      <c r="R56" s="162"/>
    </row>
    <row r="57" spans="3:18" x14ac:dyDescent="0.3">
      <c r="D57" s="162"/>
      <c r="E57" s="162"/>
      <c r="F57" s="162"/>
      <c r="G57" s="162"/>
      <c r="H57" s="162"/>
      <c r="I57" s="162"/>
      <c r="J57" s="162"/>
      <c r="K57" s="162"/>
      <c r="L57" s="162"/>
      <c r="M57" s="162"/>
      <c r="N57" s="162"/>
      <c r="O57" s="162"/>
      <c r="P57" s="162"/>
      <c r="Q57" s="162"/>
      <c r="R57" s="162"/>
    </row>
    <row r="58" spans="3:18" x14ac:dyDescent="0.3">
      <c r="D58" s="162"/>
      <c r="E58" s="162"/>
      <c r="F58" s="162"/>
      <c r="G58" s="162"/>
      <c r="H58" s="162"/>
      <c r="I58" s="162"/>
      <c r="J58" s="162"/>
      <c r="K58" s="162"/>
      <c r="L58" s="162"/>
      <c r="M58" s="162"/>
      <c r="N58" s="162"/>
      <c r="O58" s="162"/>
      <c r="P58" s="162"/>
      <c r="Q58" s="162"/>
      <c r="R58" s="162"/>
    </row>
    <row r="59" spans="3:18" x14ac:dyDescent="0.3">
      <c r="D59" s="162"/>
      <c r="E59" s="162"/>
      <c r="F59" s="162"/>
      <c r="G59" s="162"/>
      <c r="H59" s="162"/>
      <c r="I59" s="162"/>
      <c r="J59" s="162"/>
      <c r="K59" s="162"/>
      <c r="L59" s="162"/>
      <c r="M59" s="162"/>
      <c r="N59" s="162"/>
      <c r="O59" s="162"/>
      <c r="P59" s="162"/>
      <c r="Q59" s="162"/>
      <c r="R59" s="162"/>
    </row>
    <row r="60" spans="3:18" x14ac:dyDescent="0.3">
      <c r="D60" s="162"/>
      <c r="E60" s="162"/>
      <c r="F60" s="162"/>
      <c r="G60" s="162"/>
      <c r="H60" s="162"/>
      <c r="I60" s="162"/>
      <c r="J60" s="162"/>
      <c r="K60" s="162"/>
      <c r="L60" s="162"/>
      <c r="M60" s="162"/>
      <c r="N60" s="162"/>
      <c r="O60" s="162"/>
      <c r="P60" s="162"/>
      <c r="Q60" s="162"/>
      <c r="R60" s="162"/>
    </row>
    <row r="61" spans="3:18" x14ac:dyDescent="0.3">
      <c r="D61" s="162"/>
      <c r="E61" s="162"/>
      <c r="F61" s="162"/>
      <c r="G61" s="162"/>
      <c r="H61" s="162"/>
      <c r="I61" s="162"/>
      <c r="J61" s="162"/>
      <c r="K61" s="162"/>
      <c r="L61" s="162"/>
      <c r="M61" s="162"/>
      <c r="N61" s="162"/>
      <c r="O61" s="162"/>
      <c r="P61" s="162"/>
      <c r="Q61" s="162"/>
      <c r="R61" s="162"/>
    </row>
    <row r="62" spans="3:18" x14ac:dyDescent="0.3">
      <c r="D62" s="162"/>
      <c r="E62" s="162"/>
      <c r="F62" s="162"/>
      <c r="G62" s="162"/>
      <c r="H62" s="162"/>
      <c r="I62" s="162"/>
      <c r="J62" s="162"/>
      <c r="K62" s="162"/>
      <c r="L62" s="162"/>
      <c r="M62" s="162"/>
      <c r="N62" s="162"/>
      <c r="O62" s="162"/>
      <c r="P62" s="162"/>
      <c r="Q62" s="162"/>
      <c r="R62" s="162"/>
    </row>
    <row r="63" spans="3:18" x14ac:dyDescent="0.3">
      <c r="D63" s="162"/>
      <c r="E63" s="162"/>
      <c r="F63" s="162"/>
      <c r="G63" s="162"/>
      <c r="H63" s="162"/>
      <c r="I63" s="162"/>
      <c r="J63" s="162"/>
      <c r="K63" s="162"/>
      <c r="L63" s="162"/>
      <c r="M63" s="162"/>
      <c r="N63" s="162"/>
      <c r="O63" s="162"/>
      <c r="P63" s="162"/>
      <c r="Q63" s="162"/>
      <c r="R63" s="162"/>
    </row>
    <row r="64" spans="3:18" x14ac:dyDescent="0.3">
      <c r="D64" s="162"/>
      <c r="E64" s="162"/>
      <c r="F64" s="162"/>
      <c r="G64" s="162"/>
      <c r="H64" s="162"/>
      <c r="I64" s="162"/>
      <c r="J64" s="162"/>
      <c r="K64" s="162"/>
      <c r="L64" s="162"/>
      <c r="M64" s="162"/>
      <c r="N64" s="162"/>
      <c r="O64" s="162"/>
      <c r="P64" s="162"/>
      <c r="Q64" s="162"/>
      <c r="R64" s="162"/>
    </row>
    <row r="65" spans="4:18" x14ac:dyDescent="0.3">
      <c r="D65" s="162"/>
      <c r="E65" s="162"/>
      <c r="F65" s="162"/>
      <c r="G65" s="162"/>
      <c r="H65" s="162"/>
      <c r="I65" s="162"/>
      <c r="J65" s="162"/>
      <c r="K65" s="162"/>
      <c r="L65" s="162"/>
      <c r="M65" s="162"/>
      <c r="N65" s="162"/>
      <c r="O65" s="162"/>
      <c r="P65" s="162"/>
      <c r="Q65" s="162"/>
      <c r="R65" s="162"/>
    </row>
    <row r="66" spans="4:18" x14ac:dyDescent="0.3">
      <c r="D66" s="162"/>
      <c r="E66" s="162"/>
      <c r="F66" s="162"/>
      <c r="G66" s="162"/>
      <c r="H66" s="162"/>
      <c r="I66" s="162"/>
      <c r="J66" s="162"/>
      <c r="K66" s="162"/>
      <c r="L66" s="162"/>
      <c r="M66" s="162"/>
      <c r="N66" s="162"/>
      <c r="O66" s="162"/>
      <c r="P66" s="162"/>
      <c r="Q66" s="162"/>
      <c r="R66" s="162"/>
    </row>
    <row r="67" spans="4:18" x14ac:dyDescent="0.3">
      <c r="D67" s="162"/>
      <c r="E67" s="162"/>
      <c r="F67" s="162"/>
      <c r="G67" s="162"/>
      <c r="H67" s="162"/>
      <c r="I67" s="162"/>
      <c r="J67" s="162"/>
      <c r="K67" s="162"/>
      <c r="L67" s="162"/>
      <c r="M67" s="162"/>
      <c r="N67" s="162"/>
      <c r="O67" s="162"/>
      <c r="P67" s="162"/>
      <c r="Q67" s="162"/>
      <c r="R67" s="162"/>
    </row>
    <row r="68" spans="4:18" x14ac:dyDescent="0.3">
      <c r="D68" s="162"/>
      <c r="E68" s="162"/>
      <c r="F68" s="162"/>
      <c r="G68" s="162"/>
      <c r="H68" s="162"/>
      <c r="I68" s="162"/>
      <c r="J68" s="162"/>
      <c r="K68" s="162"/>
      <c r="L68" s="162"/>
      <c r="M68" s="162"/>
      <c r="N68" s="162"/>
      <c r="O68" s="162"/>
      <c r="P68" s="162"/>
      <c r="Q68" s="162"/>
      <c r="R68" s="162"/>
    </row>
    <row r="69" spans="4:18" x14ac:dyDescent="0.3">
      <c r="D69" s="162"/>
      <c r="E69" s="162"/>
      <c r="F69" s="162"/>
      <c r="G69" s="162"/>
      <c r="H69" s="162"/>
      <c r="I69" s="162"/>
      <c r="J69" s="162"/>
      <c r="K69" s="162"/>
      <c r="L69" s="162"/>
      <c r="M69" s="162"/>
      <c r="N69" s="162"/>
      <c r="O69" s="162"/>
      <c r="P69" s="162"/>
      <c r="Q69" s="162"/>
      <c r="R69" s="162"/>
    </row>
    <row r="70" spans="4:18" x14ac:dyDescent="0.3">
      <c r="D70" s="162"/>
      <c r="E70" s="162"/>
      <c r="F70" s="162"/>
      <c r="G70" s="162"/>
      <c r="H70" s="162"/>
      <c r="I70" s="162"/>
      <c r="J70" s="162"/>
      <c r="K70" s="162"/>
      <c r="L70" s="162"/>
      <c r="M70" s="162"/>
      <c r="N70" s="162"/>
      <c r="O70" s="162"/>
      <c r="P70" s="162"/>
      <c r="Q70" s="162"/>
      <c r="R70" s="162"/>
    </row>
    <row r="71" spans="4:18" x14ac:dyDescent="0.3">
      <c r="D71" s="162"/>
      <c r="E71" s="162"/>
      <c r="F71" s="162"/>
      <c r="G71" s="162"/>
      <c r="H71" s="162"/>
      <c r="I71" s="162"/>
      <c r="J71" s="162"/>
      <c r="K71" s="162"/>
      <c r="L71" s="162"/>
      <c r="M71" s="162"/>
      <c r="N71" s="162"/>
      <c r="O71" s="162"/>
      <c r="P71" s="162"/>
      <c r="Q71" s="162"/>
      <c r="R71" s="162"/>
    </row>
    <row r="72" spans="4:18" x14ac:dyDescent="0.3">
      <c r="D72" s="162"/>
      <c r="E72" s="162"/>
      <c r="F72" s="162"/>
      <c r="G72" s="162"/>
      <c r="H72" s="162"/>
      <c r="I72" s="162"/>
      <c r="J72" s="162"/>
      <c r="K72" s="162"/>
      <c r="L72" s="162"/>
      <c r="M72" s="162"/>
      <c r="N72" s="162"/>
      <c r="O72" s="162"/>
      <c r="P72" s="162"/>
      <c r="Q72" s="162"/>
      <c r="R72" s="162"/>
    </row>
    <row r="84" spans="4:12" x14ac:dyDescent="0.3">
      <c r="D84" s="165"/>
      <c r="E84" s="165"/>
      <c r="F84" s="165"/>
      <c r="G84" s="165"/>
      <c r="H84" s="165"/>
      <c r="I84" s="165"/>
      <c r="J84" s="165"/>
      <c r="K84" s="165"/>
      <c r="L84" s="165"/>
    </row>
    <row r="85" spans="4:12" x14ac:dyDescent="0.3">
      <c r="E85" s="183"/>
      <c r="F85" s="183"/>
      <c r="G85" s="183"/>
      <c r="H85" s="183"/>
      <c r="I85" s="183"/>
    </row>
    <row r="86" spans="4:12" ht="20.5" x14ac:dyDescent="0.45">
      <c r="D86" s="178" t="s">
        <v>14</v>
      </c>
      <c r="E86" s="183"/>
      <c r="F86" s="183"/>
      <c r="G86" s="184"/>
      <c r="H86" s="184"/>
      <c r="I86" s="183"/>
    </row>
    <row r="87" spans="4:12" x14ac:dyDescent="0.3">
      <c r="E87" s="183"/>
      <c r="F87" s="183"/>
      <c r="G87" s="183"/>
      <c r="H87" s="183"/>
      <c r="I87" s="183"/>
    </row>
    <row r="88" spans="4:12" ht="18" x14ac:dyDescent="0.4">
      <c r="E88" s="183"/>
      <c r="F88" s="183"/>
      <c r="G88" s="185"/>
      <c r="H88" s="185"/>
      <c r="I88" s="183"/>
    </row>
    <row r="89" spans="4:12" x14ac:dyDescent="0.3">
      <c r="E89" s="183"/>
      <c r="F89" s="183"/>
      <c r="G89" s="183"/>
      <c r="H89" s="183"/>
      <c r="I89" s="183"/>
    </row>
  </sheetData>
  <sheetProtection algorithmName="SHA-512" hashValue="WLbfSxAslvuRa/4LkRPfaVeFk2mVttARg4iXrOTAx5OpLgJGOG0MuMD05OIuawTSujXlyHyqq4t5Zonq/diYnA==" saltValue="Cli797oO9GHUSaCXCu7+nA==" spinCount="100000" sheet="1" objects="1" scenarios="1"/>
  <mergeCells count="6">
    <mergeCell ref="D12:G12"/>
    <mergeCell ref="D13:G13"/>
    <mergeCell ref="I15:K23"/>
    <mergeCell ref="M17:M19"/>
    <mergeCell ref="D31:E31"/>
    <mergeCell ref="D21:E21"/>
  </mergeCells>
  <pageMargins left="0.7" right="0.7" top="0.75" bottom="0.75" header="0.3" footer="0.3"/>
  <pageSetup paperSize="9" scale="59" fitToHeight="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0000000}">
          <x14:formula1>
            <xm:f>'Listes déroulantes'!$A$2:$A$4</xm:f>
          </x14:formula1>
          <xm:sqref>E16</xm:sqref>
        </x14:dataValidation>
        <x14:dataValidation type="list" showInputMessage="1" showErrorMessage="1" xr:uid="{00000000-0002-0000-0100-000001000000}">
          <x14:formula1>
            <xm:f>'Listes déroulantes'!$A$6:$A$10</xm:f>
          </x14:formula1>
          <xm:sqref>E17:E18</xm:sqref>
        </x14:dataValidation>
        <x14:dataValidation type="list" allowBlank="1" showInputMessage="1" showErrorMessage="1" xr:uid="{00000000-0002-0000-0100-000002000000}">
          <x14:formula1>
            <xm:f>'Listes déroulantes'!$U$16:$U$17</xm:f>
          </x14:formula1>
          <xm:sqref>E24:E29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1:R108"/>
  <sheetViews>
    <sheetView showGridLines="0" topLeftCell="A34" zoomScale="70" zoomScaleNormal="70" workbookViewId="0">
      <selection activeCell="E44" sqref="E44"/>
    </sheetView>
  </sheetViews>
  <sheetFormatPr baseColWidth="10" defaultColWidth="11.453125" defaultRowHeight="14" x14ac:dyDescent="0.3"/>
  <cols>
    <col min="1" max="1" width="4" style="57" customWidth="1"/>
    <col min="2" max="2" width="11.453125" style="57"/>
    <col min="3" max="3" width="4.54296875" style="57" customWidth="1"/>
    <col min="4" max="4" width="71.7265625" style="57" customWidth="1"/>
    <col min="5" max="5" width="29.81640625" style="57" customWidth="1"/>
    <col min="6" max="6" width="7.453125" style="57" customWidth="1"/>
    <col min="7" max="8" width="7.7265625" style="57" customWidth="1"/>
    <col min="9" max="9" width="28.81640625" style="57" customWidth="1"/>
    <col min="10" max="11" width="23.453125" style="57" customWidth="1"/>
    <col min="12" max="12" width="39.7265625" style="57" customWidth="1"/>
    <col min="13" max="13" width="11.453125" style="57"/>
    <col min="14" max="14" width="11.26953125" style="57" customWidth="1"/>
    <col min="15" max="16384" width="11.453125" style="57"/>
  </cols>
  <sheetData>
    <row r="1" spans="2:18" x14ac:dyDescent="0.3">
      <c r="B1" s="123"/>
      <c r="C1" s="123"/>
      <c r="D1" s="123"/>
      <c r="E1" s="123"/>
      <c r="F1" s="123"/>
      <c r="G1" s="123"/>
      <c r="H1" s="123"/>
      <c r="I1" s="123"/>
      <c r="J1" s="123"/>
      <c r="K1" s="123"/>
    </row>
    <row r="2" spans="2:18" x14ac:dyDescent="0.3">
      <c r="B2" s="123"/>
      <c r="C2" s="123"/>
      <c r="D2" s="123"/>
      <c r="E2" s="123"/>
      <c r="F2" s="123"/>
      <c r="G2" s="123"/>
      <c r="H2" s="123"/>
      <c r="I2" s="123"/>
      <c r="J2" s="123"/>
      <c r="K2" s="123"/>
    </row>
    <row r="3" spans="2:18" x14ac:dyDescent="0.3">
      <c r="B3" s="123"/>
      <c r="C3" s="123"/>
      <c r="D3" s="123"/>
      <c r="E3" s="123"/>
      <c r="F3" s="123"/>
      <c r="G3" s="123"/>
      <c r="H3" s="123"/>
      <c r="I3" s="123"/>
      <c r="J3" s="123"/>
      <c r="K3" s="123"/>
    </row>
    <row r="4" spans="2:18" x14ac:dyDescent="0.3">
      <c r="B4" s="123"/>
      <c r="C4" s="123"/>
      <c r="D4" s="123"/>
      <c r="E4" s="123"/>
      <c r="F4" s="123"/>
      <c r="G4" s="123"/>
      <c r="H4" s="123"/>
      <c r="I4" s="123"/>
      <c r="J4" s="123"/>
      <c r="K4" s="123"/>
    </row>
    <row r="5" spans="2:18" x14ac:dyDescent="0.3">
      <c r="B5" s="123"/>
      <c r="C5" s="123"/>
      <c r="D5" s="123"/>
      <c r="E5" s="123"/>
      <c r="F5" s="123"/>
      <c r="G5" s="123"/>
      <c r="H5" s="123"/>
      <c r="I5" s="123"/>
      <c r="J5" s="123"/>
      <c r="K5" s="123"/>
    </row>
    <row r="6" spans="2:18" x14ac:dyDescent="0.3">
      <c r="B6" s="123"/>
      <c r="C6" s="123"/>
      <c r="D6" s="123"/>
      <c r="E6" s="123"/>
      <c r="F6" s="123"/>
      <c r="G6" s="123"/>
      <c r="H6" s="123"/>
      <c r="I6" s="123"/>
      <c r="J6" s="123"/>
      <c r="K6" s="123"/>
    </row>
    <row r="7" spans="2:18" x14ac:dyDescent="0.3">
      <c r="B7" s="123"/>
      <c r="C7" s="123"/>
      <c r="D7" s="123"/>
      <c r="E7" s="123"/>
      <c r="F7" s="123"/>
      <c r="G7" s="123"/>
      <c r="H7" s="123"/>
      <c r="I7" s="123"/>
      <c r="J7" s="123"/>
      <c r="K7" s="123"/>
    </row>
    <row r="8" spans="2:18" x14ac:dyDescent="0.3">
      <c r="B8" s="123"/>
      <c r="C8" s="123"/>
      <c r="D8" s="123"/>
      <c r="E8" s="123"/>
      <c r="F8" s="123"/>
      <c r="G8" s="123"/>
      <c r="H8" s="123"/>
      <c r="I8" s="123"/>
      <c r="J8" s="123"/>
      <c r="K8" s="123"/>
    </row>
    <row r="9" spans="2:18" x14ac:dyDescent="0.3">
      <c r="B9" s="123"/>
      <c r="C9" s="123"/>
      <c r="D9" s="123"/>
      <c r="E9" s="123"/>
      <c r="F9" s="123"/>
      <c r="G9" s="123"/>
      <c r="H9" s="123"/>
      <c r="I9" s="123"/>
      <c r="J9" s="123"/>
      <c r="K9" s="123"/>
    </row>
    <row r="10" spans="2:18" x14ac:dyDescent="0.3">
      <c r="B10" s="123"/>
      <c r="C10" s="123"/>
      <c r="D10" s="123"/>
      <c r="E10" s="123"/>
      <c r="F10" s="123"/>
      <c r="G10" s="123"/>
      <c r="H10" s="123"/>
      <c r="I10" s="123"/>
      <c r="J10" s="123"/>
      <c r="K10" s="123"/>
    </row>
    <row r="11" spans="2:18" ht="5.25" customHeight="1" x14ac:dyDescent="0.3">
      <c r="B11" s="123"/>
      <c r="C11" s="123"/>
      <c r="D11" s="123"/>
      <c r="E11" s="123"/>
      <c r="F11" s="123"/>
      <c r="G11" s="123"/>
      <c r="H11" s="123"/>
      <c r="I11" s="123"/>
      <c r="J11" s="123"/>
      <c r="K11" s="123"/>
    </row>
    <row r="12" spans="2:18" ht="27" customHeight="1" x14ac:dyDescent="0.3">
      <c r="B12" s="123"/>
      <c r="C12" s="123"/>
      <c r="D12" s="672" t="s">
        <v>15</v>
      </c>
      <c r="E12" s="673"/>
      <c r="F12" s="673"/>
      <c r="G12" s="673"/>
      <c r="H12" s="186"/>
      <c r="I12" s="123"/>
      <c r="J12" s="123"/>
      <c r="K12" s="123"/>
    </row>
    <row r="13" spans="2:18" ht="33.75" customHeight="1" x14ac:dyDescent="0.3">
      <c r="B13" s="123"/>
      <c r="C13" s="123"/>
      <c r="D13" s="662" t="s">
        <v>438</v>
      </c>
      <c r="E13" s="662"/>
      <c r="F13" s="662"/>
      <c r="G13" s="662"/>
      <c r="H13" s="187"/>
      <c r="I13" s="123"/>
      <c r="J13" s="123"/>
      <c r="K13" s="123"/>
    </row>
    <row r="14" spans="2:18" x14ac:dyDescent="0.3">
      <c r="B14" s="123"/>
      <c r="C14" s="123"/>
      <c r="D14" s="123"/>
      <c r="E14" s="123"/>
      <c r="F14" s="123"/>
      <c r="G14" s="123"/>
      <c r="H14" s="123"/>
      <c r="I14" s="123"/>
      <c r="J14" s="123"/>
      <c r="K14" s="123"/>
    </row>
    <row r="15" spans="2:18" ht="32.25" customHeight="1" x14ac:dyDescent="0.3">
      <c r="B15" s="123"/>
      <c r="C15" s="157"/>
      <c r="D15" s="188"/>
      <c r="E15" s="189"/>
      <c r="F15" s="189"/>
      <c r="G15" s="190"/>
      <c r="H15" s="190"/>
      <c r="I15" s="663"/>
      <c r="J15" s="664"/>
      <c r="K15" s="665"/>
      <c r="L15" s="58"/>
    </row>
    <row r="16" spans="2:18" ht="24.75" customHeight="1" x14ac:dyDescent="0.3">
      <c r="B16" s="123"/>
      <c r="C16" s="123"/>
      <c r="D16" s="422" t="s">
        <v>228</v>
      </c>
      <c r="E16" s="191"/>
      <c r="F16" s="124"/>
      <c r="G16" s="192"/>
      <c r="H16" s="160"/>
      <c r="I16" s="666"/>
      <c r="J16" s="667"/>
      <c r="K16" s="668"/>
      <c r="N16" s="65"/>
      <c r="Q16" s="59"/>
      <c r="R16" s="60"/>
    </row>
    <row r="17" spans="2:18" ht="39.75" customHeight="1" x14ac:dyDescent="0.3">
      <c r="B17" s="123"/>
      <c r="C17" s="123"/>
      <c r="D17" s="423" t="s">
        <v>324</v>
      </c>
      <c r="E17" s="193" t="s">
        <v>3</v>
      </c>
      <c r="F17" s="194"/>
      <c r="G17" s="192"/>
      <c r="H17" s="160"/>
      <c r="I17" s="666"/>
      <c r="J17" s="667"/>
      <c r="K17" s="668"/>
      <c r="N17" s="65"/>
      <c r="Q17" s="59"/>
      <c r="R17" s="60"/>
    </row>
    <row r="18" spans="2:18" ht="15.5" x14ac:dyDescent="0.3">
      <c r="B18" s="123"/>
      <c r="C18" s="123"/>
      <c r="D18" s="424" t="s">
        <v>23</v>
      </c>
      <c r="E18" s="195"/>
      <c r="F18" s="425">
        <f>IF(E18="Non prévu",0,IF(E18="Prévu à court terme",6,IF(E18="Oui",12,0)))</f>
        <v>0</v>
      </c>
      <c r="G18" s="426">
        <v>1</v>
      </c>
      <c r="H18" s="196"/>
      <c r="I18" s="666"/>
      <c r="J18" s="667"/>
      <c r="K18" s="668"/>
      <c r="N18" s="65"/>
      <c r="Q18" s="59"/>
      <c r="R18" s="60"/>
    </row>
    <row r="19" spans="2:18" ht="15.5" x14ac:dyDescent="0.3">
      <c r="B19" s="123"/>
      <c r="C19" s="123"/>
      <c r="D19" s="424" t="s">
        <v>442</v>
      </c>
      <c r="E19" s="197"/>
      <c r="F19" s="425">
        <f t="shared" ref="F19:F27" si="0">IF(E19="Non prévu",0,IF(E19="Prévu à court terme",6,IF(E19="Oui",12,0)))</f>
        <v>0</v>
      </c>
      <c r="G19" s="427">
        <v>1</v>
      </c>
      <c r="H19" s="196"/>
      <c r="I19" s="666"/>
      <c r="J19" s="667"/>
      <c r="K19" s="668"/>
      <c r="N19" s="65"/>
      <c r="Q19" s="59"/>
      <c r="R19" s="60"/>
    </row>
    <row r="20" spans="2:18" ht="15.5" x14ac:dyDescent="0.3">
      <c r="B20" s="123"/>
      <c r="C20" s="123"/>
      <c r="D20" s="424" t="s">
        <v>443</v>
      </c>
      <c r="E20" s="197"/>
      <c r="F20" s="425">
        <f t="shared" si="0"/>
        <v>0</v>
      </c>
      <c r="G20" s="428">
        <v>1</v>
      </c>
      <c r="H20" s="196"/>
      <c r="I20" s="666"/>
      <c r="J20" s="667"/>
      <c r="K20" s="668"/>
      <c r="N20" s="65"/>
      <c r="Q20" s="59"/>
      <c r="R20" s="60"/>
    </row>
    <row r="21" spans="2:18" ht="39" customHeight="1" x14ac:dyDescent="0.3">
      <c r="B21" s="123"/>
      <c r="C21" s="123"/>
      <c r="D21" s="423" t="s">
        <v>325</v>
      </c>
      <c r="E21" s="193" t="s">
        <v>3</v>
      </c>
      <c r="F21" s="429"/>
      <c r="G21" s="430"/>
      <c r="H21" s="196"/>
      <c r="I21" s="666"/>
      <c r="J21" s="667"/>
      <c r="K21" s="668"/>
      <c r="N21" s="65"/>
      <c r="Q21" s="59"/>
      <c r="R21" s="60"/>
    </row>
    <row r="22" spans="2:18" ht="15.5" x14ac:dyDescent="0.3">
      <c r="B22" s="123"/>
      <c r="C22" s="123"/>
      <c r="D22" s="424" t="s">
        <v>27</v>
      </c>
      <c r="E22" s="197"/>
      <c r="F22" s="431">
        <f t="shared" si="0"/>
        <v>0</v>
      </c>
      <c r="G22" s="432">
        <v>1</v>
      </c>
      <c r="H22" s="199"/>
      <c r="I22" s="666"/>
      <c r="J22" s="667"/>
      <c r="K22" s="668"/>
      <c r="N22" s="65"/>
      <c r="Q22" s="59"/>
      <c r="R22" s="60"/>
    </row>
    <row r="23" spans="2:18" ht="15.5" x14ac:dyDescent="0.3">
      <c r="B23" s="123"/>
      <c r="C23" s="123"/>
      <c r="D23" s="424" t="s">
        <v>28</v>
      </c>
      <c r="E23" s="197"/>
      <c r="F23" s="431">
        <f t="shared" si="0"/>
        <v>0</v>
      </c>
      <c r="G23" s="432">
        <v>1</v>
      </c>
      <c r="H23" s="199"/>
      <c r="I23" s="666"/>
      <c r="J23" s="667"/>
      <c r="K23" s="668"/>
      <c r="N23" s="65"/>
      <c r="Q23" s="59"/>
      <c r="R23" s="60"/>
    </row>
    <row r="24" spans="2:18" ht="15.5" x14ac:dyDescent="0.3">
      <c r="B24" s="123"/>
      <c r="C24" s="123"/>
      <c r="D24" s="424" t="s">
        <v>29</v>
      </c>
      <c r="E24" s="197"/>
      <c r="F24" s="431">
        <f t="shared" si="0"/>
        <v>0</v>
      </c>
      <c r="G24" s="432">
        <v>1</v>
      </c>
      <c r="H24" s="199"/>
      <c r="I24" s="666"/>
      <c r="J24" s="667"/>
      <c r="K24" s="668"/>
      <c r="N24" s="65"/>
      <c r="Q24" s="59"/>
      <c r="R24" s="60"/>
    </row>
    <row r="25" spans="2:18" ht="15.5" x14ac:dyDescent="0.3">
      <c r="B25" s="123"/>
      <c r="C25" s="123"/>
      <c r="D25" s="424" t="s">
        <v>30</v>
      </c>
      <c r="E25" s="197"/>
      <c r="F25" s="431">
        <f t="shared" si="0"/>
        <v>0</v>
      </c>
      <c r="G25" s="432">
        <v>1</v>
      </c>
      <c r="H25" s="199"/>
      <c r="I25" s="666"/>
      <c r="J25" s="667"/>
      <c r="K25" s="668"/>
      <c r="N25" s="65"/>
      <c r="Q25" s="59"/>
      <c r="R25" s="60"/>
    </row>
    <row r="26" spans="2:18" ht="37.5" customHeight="1" x14ac:dyDescent="0.3">
      <c r="B26" s="123"/>
      <c r="C26" s="123"/>
      <c r="D26" s="423" t="s">
        <v>326</v>
      </c>
      <c r="E26" s="193" t="s">
        <v>3</v>
      </c>
      <c r="F26" s="425"/>
      <c r="G26" s="433"/>
      <c r="H26" s="196"/>
      <c r="I26" s="666"/>
      <c r="J26" s="667"/>
      <c r="K26" s="668"/>
      <c r="N26" s="65"/>
      <c r="Q26" s="59"/>
      <c r="R26" s="60"/>
    </row>
    <row r="27" spans="2:18" ht="31" x14ac:dyDescent="0.3">
      <c r="B27" s="123"/>
      <c r="C27" s="123"/>
      <c r="D27" s="424" t="s">
        <v>31</v>
      </c>
      <c r="E27" s="197"/>
      <c r="F27" s="434">
        <f t="shared" si="0"/>
        <v>0</v>
      </c>
      <c r="G27" s="435">
        <v>1</v>
      </c>
      <c r="H27" s="200"/>
      <c r="I27" s="666"/>
      <c r="J27" s="667"/>
      <c r="K27" s="668"/>
      <c r="N27" s="65"/>
      <c r="Q27" s="59"/>
      <c r="R27" s="60"/>
    </row>
    <row r="28" spans="2:18" s="61" customFormat="1" ht="21.75" customHeight="1" x14ac:dyDescent="0.3">
      <c r="B28" s="201"/>
      <c r="C28" s="201"/>
      <c r="D28" s="167"/>
      <c r="E28" s="202"/>
      <c r="F28" s="436">
        <f>SUM(F18*G18+F19*G19+F20*G20+F22*G22+F23*G23+F24*G24+F25*G25+F27*G27)/(G18+++G22+G23+G24+G25+G27)</f>
        <v>0</v>
      </c>
      <c r="G28" s="437">
        <v>1</v>
      </c>
      <c r="H28" s="203"/>
      <c r="I28" s="666"/>
      <c r="J28" s="667"/>
      <c r="K28" s="668"/>
      <c r="N28" s="84"/>
      <c r="Q28" s="62"/>
    </row>
    <row r="29" spans="2:18" s="61" customFormat="1" ht="21.75" customHeight="1" x14ac:dyDescent="0.3">
      <c r="B29" s="201"/>
      <c r="C29" s="201"/>
      <c r="D29" s="167"/>
      <c r="E29" s="204"/>
      <c r="F29" s="205"/>
      <c r="G29" s="206"/>
      <c r="H29" s="203"/>
      <c r="I29" s="666"/>
      <c r="J29" s="667"/>
      <c r="K29" s="668"/>
      <c r="N29" s="84"/>
      <c r="Q29" s="62"/>
    </row>
    <row r="30" spans="2:18" s="61" customFormat="1" ht="338.25" customHeight="1" x14ac:dyDescent="0.35">
      <c r="B30" s="201"/>
      <c r="C30" s="201"/>
      <c r="D30" s="677" t="s">
        <v>327</v>
      </c>
      <c r="E30" s="678"/>
      <c r="F30" s="679" t="s">
        <v>226</v>
      </c>
      <c r="G30" s="679"/>
      <c r="H30" s="203"/>
      <c r="I30" s="666"/>
      <c r="J30" s="667"/>
      <c r="K30" s="668"/>
      <c r="N30" s="84"/>
      <c r="Q30" s="62"/>
    </row>
    <row r="31" spans="2:18" s="61" customFormat="1" x14ac:dyDescent="0.3">
      <c r="B31" s="201"/>
      <c r="C31" s="201"/>
      <c r="D31" s="167"/>
      <c r="E31" s="204"/>
      <c r="F31" s="207"/>
      <c r="G31" s="203"/>
      <c r="H31" s="203"/>
      <c r="I31" s="666"/>
      <c r="J31" s="667"/>
      <c r="K31" s="668"/>
      <c r="N31" s="84"/>
      <c r="Q31" s="62"/>
    </row>
    <row r="32" spans="2:18" s="64" customFormat="1" ht="66" customHeight="1" x14ac:dyDescent="0.3">
      <c r="B32" s="156"/>
      <c r="C32" s="157"/>
      <c r="D32" s="404" t="s">
        <v>328</v>
      </c>
      <c r="E32" s="208"/>
      <c r="F32" s="209"/>
      <c r="G32" s="210"/>
      <c r="H32" s="123"/>
      <c r="I32" s="669"/>
      <c r="J32" s="670"/>
      <c r="K32" s="671"/>
      <c r="L32" s="57"/>
      <c r="Q32" s="63"/>
    </row>
    <row r="33" spans="2:18" s="64" customFormat="1" ht="15.5" x14ac:dyDescent="0.3">
      <c r="B33" s="156"/>
      <c r="C33" s="157"/>
      <c r="D33" s="424" t="s">
        <v>259</v>
      </c>
      <c r="E33" s="211"/>
      <c r="F33" s="440">
        <f>IF(E33="Aucun",0,IF(E33="En cours",4,IF(E33="Initié mais non abouti",8,IF(E33="Abouti",12,0))))</f>
        <v>0</v>
      </c>
      <c r="G33" s="428">
        <v>1</v>
      </c>
      <c r="H33" s="123"/>
      <c r="I33" s="212"/>
      <c r="J33" s="212"/>
      <c r="K33" s="212"/>
      <c r="L33" s="57"/>
      <c r="Q33" s="63"/>
    </row>
    <row r="34" spans="2:18" ht="15.5" x14ac:dyDescent="0.3">
      <c r="B34" s="123"/>
      <c r="C34" s="123"/>
      <c r="D34" s="424" t="s">
        <v>32</v>
      </c>
      <c r="E34" s="198"/>
      <c r="F34" s="441">
        <f>IF(E34="Aucun",0,IF(E34="En cours",4,IF(E34="Initié mais non abouti",8,IF(E34="Abouti",12,0))))</f>
        <v>0</v>
      </c>
      <c r="G34" s="442">
        <v>1</v>
      </c>
      <c r="H34" s="196"/>
      <c r="I34" s="161"/>
      <c r="J34" s="161"/>
      <c r="K34" s="161"/>
      <c r="N34" s="65"/>
      <c r="Q34" s="59"/>
      <c r="R34" s="60"/>
    </row>
    <row r="35" spans="2:18" ht="15.5" x14ac:dyDescent="0.3">
      <c r="B35" s="123"/>
      <c r="C35" s="123"/>
      <c r="D35" s="424" t="s">
        <v>33</v>
      </c>
      <c r="E35" s="213"/>
      <c r="F35" s="443">
        <f>IF(E35="Aucun",0,IF(E35="En cours",4,IF(E35="Initié mais non abouti",8,IF(E35="Abouti",12,0))))</f>
        <v>0</v>
      </c>
      <c r="G35" s="444">
        <v>1</v>
      </c>
      <c r="H35" s="196"/>
      <c r="I35" s="161"/>
      <c r="J35" s="161"/>
      <c r="K35" s="161"/>
      <c r="N35" s="65"/>
      <c r="Q35" s="59"/>
      <c r="R35" s="60"/>
    </row>
    <row r="36" spans="2:18" ht="42.75" customHeight="1" x14ac:dyDescent="0.3">
      <c r="B36" s="123"/>
      <c r="C36" s="123"/>
      <c r="D36" s="438" t="s">
        <v>329</v>
      </c>
      <c r="E36" s="214"/>
      <c r="F36" s="445">
        <f>SUM(F34*G34+F35*G35+F33*G33)/(G34+G35+G33)</f>
        <v>0</v>
      </c>
      <c r="G36" s="446">
        <v>1</v>
      </c>
      <c r="H36" s="203"/>
      <c r="I36" s="161"/>
      <c r="J36" s="161"/>
      <c r="K36" s="161"/>
      <c r="N36" s="65"/>
      <c r="Q36" s="59"/>
      <c r="R36" s="60"/>
    </row>
    <row r="37" spans="2:18" ht="43.5" customHeight="1" x14ac:dyDescent="0.3">
      <c r="B37" s="123"/>
      <c r="C37" s="123"/>
      <c r="D37" s="404" t="s">
        <v>330</v>
      </c>
      <c r="E37" s="214"/>
      <c r="F37" s="194"/>
      <c r="G37" s="192"/>
      <c r="H37" s="160"/>
      <c r="I37" s="161"/>
      <c r="J37" s="161"/>
      <c r="K37" s="161"/>
      <c r="N37" s="65"/>
      <c r="Q37" s="59"/>
      <c r="R37" s="60"/>
    </row>
    <row r="38" spans="2:18" ht="71.25" customHeight="1" x14ac:dyDescent="0.3">
      <c r="B38" s="123"/>
      <c r="C38" s="123"/>
      <c r="D38" s="439" t="s">
        <v>367</v>
      </c>
      <c r="E38" s="215"/>
      <c r="F38" s="194"/>
      <c r="G38" s="192"/>
      <c r="H38" s="160"/>
      <c r="I38" s="161"/>
      <c r="J38" s="161"/>
      <c r="K38" s="161"/>
      <c r="N38" s="65"/>
      <c r="Q38" s="59"/>
      <c r="R38" s="60"/>
    </row>
    <row r="39" spans="2:18" ht="24.75" customHeight="1" x14ac:dyDescent="0.3">
      <c r="B39" s="123"/>
      <c r="C39" s="123"/>
      <c r="D39" s="216"/>
      <c r="E39" s="217"/>
      <c r="F39" s="194"/>
      <c r="G39" s="192"/>
      <c r="H39" s="160"/>
      <c r="I39" s="161"/>
      <c r="J39" s="161"/>
      <c r="K39" s="161"/>
      <c r="N39" s="65"/>
      <c r="Q39" s="59"/>
      <c r="R39" s="60"/>
    </row>
    <row r="40" spans="2:18" ht="197.25" customHeight="1" x14ac:dyDescent="0.3">
      <c r="B40" s="123"/>
      <c r="C40" s="123"/>
      <c r="D40" s="680" t="s">
        <v>331</v>
      </c>
      <c r="E40" s="680"/>
      <c r="F40" s="194"/>
      <c r="G40" s="192"/>
      <c r="H40" s="160"/>
      <c r="I40" s="161"/>
      <c r="J40" s="161"/>
      <c r="K40" s="161"/>
      <c r="N40" s="65"/>
      <c r="Q40" s="59"/>
      <c r="R40" s="60"/>
    </row>
    <row r="41" spans="2:18" x14ac:dyDescent="0.3">
      <c r="B41" s="123"/>
      <c r="C41" s="123"/>
      <c r="D41" s="210"/>
      <c r="E41" s="192"/>
      <c r="F41" s="192"/>
      <c r="G41" s="210"/>
      <c r="H41" s="123"/>
      <c r="I41" s="123"/>
      <c r="J41" s="123"/>
      <c r="K41" s="123"/>
      <c r="N41" s="65"/>
      <c r="O41" s="60"/>
      <c r="Q41" s="66"/>
      <c r="R41" s="67"/>
    </row>
    <row r="42" spans="2:18" ht="111.75" customHeight="1" x14ac:dyDescent="0.3">
      <c r="B42" s="123"/>
      <c r="C42" s="123"/>
      <c r="D42" s="438" t="s">
        <v>260</v>
      </c>
      <c r="E42" s="192"/>
      <c r="F42" s="192"/>
      <c r="G42" s="218"/>
      <c r="H42" s="219"/>
      <c r="I42" s="187"/>
      <c r="J42" s="187"/>
      <c r="K42" s="123"/>
      <c r="N42" s="65"/>
      <c r="O42" s="60"/>
      <c r="Q42" s="66"/>
      <c r="R42" s="67"/>
    </row>
    <row r="43" spans="2:18" ht="22.5" customHeight="1" x14ac:dyDescent="0.3">
      <c r="B43" s="123"/>
      <c r="C43" s="123"/>
      <c r="D43" s="424" t="s">
        <v>332</v>
      </c>
      <c r="E43" s="220"/>
      <c r="F43" s="444">
        <f>IF(E43="0%",0,IF(E43="1-5%",4,IF(E43="5-10%",8,IF(E43="&gt;10%",12,0))))</f>
        <v>0</v>
      </c>
      <c r="G43" s="447">
        <v>1</v>
      </c>
      <c r="H43" s="187"/>
      <c r="I43" s="187"/>
      <c r="J43" s="187"/>
      <c r="K43" s="123"/>
      <c r="N43" s="65"/>
      <c r="O43" s="60"/>
      <c r="Q43" s="66"/>
      <c r="R43" s="67"/>
    </row>
    <row r="44" spans="2:18" ht="23.25" customHeight="1" x14ac:dyDescent="0.3">
      <c r="B44" s="123"/>
      <c r="C44" s="123"/>
      <c r="D44" s="424" t="s">
        <v>333</v>
      </c>
      <c r="E44" s="220"/>
      <c r="F44" s="444">
        <f>IF(E44="0%",0,IF(E44="1-5%",4,IF(E44="5-10%",8,IF(E44="&gt;10%",12,0))))</f>
        <v>0</v>
      </c>
      <c r="G44" s="447">
        <v>1</v>
      </c>
      <c r="H44" s="187"/>
      <c r="I44" s="187"/>
      <c r="J44" s="187"/>
      <c r="K44" s="123"/>
      <c r="N44" s="65"/>
      <c r="O44" s="60"/>
      <c r="Q44" s="66"/>
      <c r="R44" s="67"/>
    </row>
    <row r="45" spans="2:18" x14ac:dyDescent="0.3">
      <c r="B45" s="123"/>
      <c r="C45" s="123"/>
      <c r="D45" s="221"/>
      <c r="E45" s="192"/>
      <c r="F45" s="445">
        <f>SUM(F43*G43+F44*G44)/(G43+G44)</f>
        <v>0</v>
      </c>
      <c r="G45" s="446">
        <v>1</v>
      </c>
      <c r="H45" s="203"/>
      <c r="I45" s="187"/>
      <c r="J45" s="187"/>
      <c r="K45" s="123"/>
      <c r="N45" s="65"/>
      <c r="O45" s="60"/>
      <c r="Q45" s="66"/>
      <c r="R45" s="67"/>
    </row>
    <row r="46" spans="2:18" x14ac:dyDescent="0.3">
      <c r="B46" s="123"/>
      <c r="C46" s="123"/>
      <c r="D46" s="222"/>
      <c r="E46" s="223"/>
      <c r="F46" s="207"/>
      <c r="G46" s="203"/>
      <c r="H46" s="203"/>
      <c r="I46" s="187"/>
      <c r="J46" s="187"/>
      <c r="K46" s="123"/>
      <c r="N46" s="65"/>
      <c r="O46" s="60"/>
      <c r="Q46" s="66"/>
      <c r="R46" s="67"/>
    </row>
    <row r="47" spans="2:18" x14ac:dyDescent="0.3">
      <c r="B47" s="123"/>
      <c r="C47" s="123"/>
      <c r="D47" s="674" t="s">
        <v>334</v>
      </c>
      <c r="E47" s="674"/>
      <c r="F47" s="674"/>
      <c r="G47" s="681" t="s">
        <v>234</v>
      </c>
      <c r="H47" s="187"/>
      <c r="I47" s="187"/>
      <c r="J47" s="187"/>
      <c r="K47" s="123"/>
      <c r="N47" s="65"/>
      <c r="O47" s="60"/>
      <c r="Q47" s="66"/>
      <c r="R47" s="67"/>
    </row>
    <row r="48" spans="2:18" x14ac:dyDescent="0.3">
      <c r="B48" s="123"/>
      <c r="C48" s="123"/>
      <c r="D48" s="675"/>
      <c r="E48" s="675"/>
      <c r="F48" s="675"/>
      <c r="G48" s="681"/>
      <c r="H48" s="187"/>
      <c r="I48" s="187"/>
      <c r="J48" s="187"/>
      <c r="K48" s="123"/>
      <c r="N48" s="65"/>
      <c r="O48" s="60"/>
      <c r="Q48" s="66"/>
      <c r="R48" s="67"/>
    </row>
    <row r="49" spans="2:18" ht="58.5" customHeight="1" x14ac:dyDescent="0.3">
      <c r="B49" s="123"/>
      <c r="C49" s="123"/>
      <c r="D49" s="676"/>
      <c r="E49" s="676"/>
      <c r="F49" s="676"/>
      <c r="G49" s="681"/>
      <c r="H49" s="187"/>
      <c r="I49" s="187"/>
      <c r="J49" s="187"/>
      <c r="K49" s="123"/>
      <c r="N49" s="65"/>
      <c r="O49" s="60"/>
      <c r="Q49" s="66"/>
      <c r="R49" s="67"/>
    </row>
    <row r="50" spans="2:18" x14ac:dyDescent="0.3">
      <c r="B50" s="123"/>
      <c r="C50" s="224"/>
      <c r="D50" s="222"/>
      <c r="E50" s="223"/>
      <c r="F50" s="160"/>
      <c r="G50" s="187"/>
      <c r="H50" s="187"/>
      <c r="I50" s="187"/>
      <c r="J50" s="187"/>
      <c r="K50" s="123"/>
      <c r="N50" s="65"/>
      <c r="O50" s="60"/>
      <c r="Q50" s="66"/>
      <c r="R50" s="67"/>
    </row>
    <row r="51" spans="2:18" x14ac:dyDescent="0.3">
      <c r="B51" s="123"/>
      <c r="C51" s="224"/>
      <c r="D51" s="222"/>
      <c r="E51" s="223"/>
      <c r="F51" s="160"/>
      <c r="G51" s="187"/>
      <c r="H51" s="187"/>
      <c r="I51" s="187"/>
      <c r="J51" s="187"/>
      <c r="K51" s="123"/>
      <c r="N51" s="65"/>
      <c r="O51" s="60"/>
      <c r="Q51" s="66"/>
      <c r="R51" s="67"/>
    </row>
    <row r="52" spans="2:18" x14ac:dyDescent="0.3">
      <c r="B52" s="123"/>
      <c r="C52" s="123"/>
      <c r="D52" s="123"/>
      <c r="E52" s="160"/>
      <c r="F52" s="160"/>
      <c r="G52" s="123"/>
      <c r="H52" s="123"/>
      <c r="I52" s="123"/>
      <c r="J52" s="123"/>
      <c r="K52" s="123"/>
      <c r="N52" s="65"/>
      <c r="O52" s="60"/>
      <c r="Q52" s="66"/>
      <c r="R52" s="67"/>
    </row>
    <row r="53" spans="2:18" x14ac:dyDescent="0.3">
      <c r="B53" s="123"/>
      <c r="C53" s="123"/>
      <c r="D53" s="163"/>
      <c r="E53" s="123"/>
      <c r="F53" s="123"/>
      <c r="G53" s="123"/>
      <c r="H53" s="123"/>
      <c r="I53" s="123"/>
      <c r="J53" s="123"/>
      <c r="K53" s="123"/>
    </row>
    <row r="54" spans="2:18" x14ac:dyDescent="0.3">
      <c r="B54" s="123"/>
      <c r="C54" s="123"/>
      <c r="D54" s="164"/>
      <c r="E54" s="165"/>
      <c r="F54" s="165"/>
      <c r="G54" s="165"/>
      <c r="H54" s="165"/>
      <c r="I54" s="165"/>
      <c r="J54" s="165"/>
      <c r="K54" s="165"/>
      <c r="L54" s="68"/>
    </row>
    <row r="55" spans="2:18" s="69" customFormat="1" x14ac:dyDescent="0.3">
      <c r="B55" s="166"/>
      <c r="C55" s="166"/>
      <c r="D55" s="167"/>
      <c r="E55" s="166"/>
      <c r="F55" s="166"/>
      <c r="G55" s="166"/>
      <c r="H55" s="166"/>
      <c r="I55" s="166"/>
      <c r="J55" s="166"/>
      <c r="K55" s="166"/>
    </row>
    <row r="56" spans="2:18" s="69" customFormat="1" ht="20.5" x14ac:dyDescent="0.3">
      <c r="B56" s="166"/>
      <c r="C56" s="166"/>
      <c r="D56" s="168" t="s">
        <v>21</v>
      </c>
      <c r="E56" s="166"/>
      <c r="F56" s="166"/>
      <c r="G56" s="166"/>
      <c r="H56" s="166"/>
      <c r="I56" s="166"/>
      <c r="J56" s="166"/>
      <c r="K56" s="166"/>
    </row>
    <row r="57" spans="2:18" s="69" customFormat="1" ht="21" thickBot="1" x14ac:dyDescent="0.35">
      <c r="B57" s="166"/>
      <c r="C57" s="166"/>
      <c r="D57" s="170" t="s">
        <v>22</v>
      </c>
      <c r="E57" s="166"/>
      <c r="F57" s="166"/>
      <c r="G57" s="166"/>
      <c r="H57" s="166"/>
      <c r="I57" s="166"/>
      <c r="J57" s="166"/>
      <c r="K57" s="166"/>
    </row>
    <row r="58" spans="2:18" s="69" customFormat="1" ht="23.5" thickBot="1" x14ac:dyDescent="0.55000000000000004">
      <c r="B58" s="166"/>
      <c r="C58" s="166"/>
      <c r="D58" s="167"/>
      <c r="E58" s="166"/>
      <c r="F58" s="166"/>
      <c r="G58" s="166"/>
      <c r="H58" s="166"/>
      <c r="I58" s="449">
        <f>SUM(F28*G28+F36*G36+F45*G45)/(G28+G36+G45)</f>
        <v>0</v>
      </c>
      <c r="J58" s="172"/>
      <c r="K58" s="172"/>
    </row>
    <row r="59" spans="2:18" ht="23" x14ac:dyDescent="0.5">
      <c r="B59" s="123"/>
      <c r="C59" s="123"/>
      <c r="D59" s="173"/>
      <c r="E59" s="172" t="str">
        <f>IF(I58=0,"",IF(AND(I58&gt;=0,I58&lt;3),"D",IF(AND(I58&gt;=3,I58&lt;6),"C",IF(AND(I58&gt;=6,I58&lt;9),"B",IF(I58&gt;=9,"A")))))</f>
        <v/>
      </c>
      <c r="F59" s="172"/>
      <c r="G59" s="123"/>
      <c r="H59" s="123"/>
      <c r="I59" s="166" t="str">
        <f>IF(E59="","",IF(E59="A",4,IF(E59="B",3,IF(E59="C",2,IF(E59="D",1)))))</f>
        <v/>
      </c>
      <c r="J59" s="123"/>
      <c r="K59" s="123"/>
      <c r="Q59" s="57" t="str">
        <f>R16&amp;"
"</f>
        <v xml:space="preserve">
</v>
      </c>
    </row>
    <row r="60" spans="2:18" ht="15.5" x14ac:dyDescent="0.35">
      <c r="B60" s="123"/>
      <c r="C60" s="123"/>
      <c r="D60" s="174" t="s">
        <v>1</v>
      </c>
      <c r="E60" s="175"/>
      <c r="F60" s="175"/>
      <c r="G60" s="123"/>
      <c r="H60" s="123"/>
      <c r="I60" s="123"/>
      <c r="J60" s="123"/>
      <c r="K60" s="123"/>
    </row>
    <row r="61" spans="2:18" x14ac:dyDescent="0.3">
      <c r="B61" s="123"/>
      <c r="C61" s="123"/>
      <c r="D61" s="123"/>
      <c r="E61" s="123"/>
      <c r="F61" s="123"/>
      <c r="G61" s="123"/>
      <c r="H61" s="123"/>
      <c r="I61" s="123"/>
      <c r="J61" s="123"/>
      <c r="K61" s="123"/>
      <c r="N61" s="72"/>
    </row>
    <row r="62" spans="2:18" x14ac:dyDescent="0.3">
      <c r="B62" s="123"/>
      <c r="C62" s="123"/>
      <c r="D62" s="123"/>
      <c r="E62" s="123"/>
      <c r="F62" s="123"/>
      <c r="G62" s="123"/>
      <c r="H62" s="123"/>
      <c r="I62" s="123"/>
      <c r="J62" s="123"/>
      <c r="K62" s="123"/>
      <c r="N62" s="72"/>
    </row>
    <row r="63" spans="2:18" x14ac:dyDescent="0.3">
      <c r="N63" s="72"/>
    </row>
    <row r="64" spans="2:18" x14ac:dyDescent="0.3">
      <c r="D64" s="68"/>
      <c r="E64" s="68"/>
      <c r="F64" s="68"/>
      <c r="G64" s="68"/>
      <c r="H64" s="68"/>
      <c r="I64" s="68"/>
      <c r="J64" s="68"/>
      <c r="K64" s="68"/>
      <c r="L64" s="68"/>
      <c r="N64" s="72"/>
    </row>
    <row r="66" spans="3:18" ht="20.5" x14ac:dyDescent="0.45">
      <c r="C66" s="73"/>
      <c r="D66" s="74" t="s">
        <v>323</v>
      </c>
      <c r="E66" s="75"/>
      <c r="F66" s="75"/>
    </row>
    <row r="67" spans="3:18" x14ac:dyDescent="0.3">
      <c r="C67" s="76"/>
      <c r="D67" s="65"/>
      <c r="E67" s="65"/>
      <c r="F67" s="65"/>
      <c r="G67" s="65"/>
      <c r="H67" s="65"/>
      <c r="I67" s="65"/>
      <c r="J67" s="65"/>
      <c r="K67" s="65"/>
      <c r="L67" s="65"/>
      <c r="M67" s="65"/>
      <c r="N67" s="65"/>
      <c r="O67" s="65"/>
      <c r="P67" s="65"/>
      <c r="Q67" s="65"/>
      <c r="R67" s="65"/>
    </row>
    <row r="68" spans="3:18" x14ac:dyDescent="0.3">
      <c r="D68" s="65"/>
      <c r="E68" s="65"/>
      <c r="F68" s="65"/>
      <c r="G68" s="65"/>
      <c r="H68" s="65"/>
      <c r="I68" s="65"/>
      <c r="J68" s="65"/>
      <c r="K68" s="65"/>
      <c r="L68" s="65"/>
      <c r="M68" s="65"/>
      <c r="N68" s="65"/>
      <c r="O68" s="65"/>
      <c r="P68" s="65"/>
      <c r="Q68" s="65"/>
      <c r="R68" s="65"/>
    </row>
    <row r="69" spans="3:18" x14ac:dyDescent="0.3">
      <c r="D69" s="65"/>
      <c r="E69" s="65"/>
      <c r="F69" s="65"/>
      <c r="G69" s="65"/>
      <c r="H69" s="65"/>
      <c r="I69" s="65"/>
      <c r="J69" s="65"/>
      <c r="K69" s="65"/>
      <c r="L69" s="65"/>
      <c r="M69" s="65"/>
      <c r="N69" s="65"/>
      <c r="O69" s="65"/>
      <c r="P69" s="65"/>
      <c r="Q69" s="65"/>
      <c r="R69" s="65"/>
    </row>
    <row r="70" spans="3:18" x14ac:dyDescent="0.3">
      <c r="D70" s="65"/>
      <c r="E70" s="65"/>
      <c r="F70" s="65"/>
      <c r="G70" s="65"/>
      <c r="H70" s="65"/>
      <c r="I70" s="65"/>
      <c r="J70" s="65"/>
      <c r="K70" s="65"/>
      <c r="L70" s="65"/>
      <c r="M70" s="65"/>
      <c r="N70" s="65"/>
      <c r="O70" s="65"/>
      <c r="P70" s="65"/>
      <c r="Q70" s="65"/>
      <c r="R70" s="65"/>
    </row>
    <row r="71" spans="3:18" x14ac:dyDescent="0.3">
      <c r="D71" s="65"/>
      <c r="E71" s="65"/>
      <c r="F71" s="65"/>
      <c r="G71" s="65"/>
      <c r="H71" s="65"/>
      <c r="I71" s="65"/>
      <c r="J71" s="65"/>
      <c r="K71" s="65"/>
      <c r="L71" s="65"/>
      <c r="M71" s="65"/>
      <c r="N71" s="65"/>
      <c r="O71" s="65"/>
      <c r="P71" s="65"/>
      <c r="Q71" s="65"/>
      <c r="R71" s="65"/>
    </row>
    <row r="72" spans="3:18" x14ac:dyDescent="0.3">
      <c r="D72" s="65"/>
      <c r="E72" s="65"/>
      <c r="F72" s="65"/>
      <c r="G72" s="65"/>
      <c r="H72" s="65"/>
      <c r="I72" s="65"/>
      <c r="J72" s="65"/>
      <c r="K72" s="65"/>
      <c r="L72" s="65"/>
      <c r="M72" s="65"/>
      <c r="N72" s="65"/>
      <c r="O72" s="65"/>
      <c r="P72" s="65"/>
      <c r="Q72" s="65"/>
      <c r="R72" s="65"/>
    </row>
    <row r="73" spans="3:18" x14ac:dyDescent="0.3">
      <c r="D73" s="65"/>
      <c r="E73" s="65"/>
      <c r="F73" s="65"/>
      <c r="G73" s="65"/>
      <c r="H73" s="65"/>
      <c r="I73" s="65"/>
      <c r="J73" s="65"/>
      <c r="K73" s="65"/>
      <c r="L73" s="65"/>
      <c r="M73" s="65"/>
      <c r="N73" s="65"/>
      <c r="O73" s="65"/>
      <c r="P73" s="65"/>
      <c r="Q73" s="65"/>
      <c r="R73" s="65"/>
    </row>
    <row r="74" spans="3:18" x14ac:dyDescent="0.3">
      <c r="D74" s="65"/>
      <c r="E74" s="65"/>
      <c r="F74" s="65"/>
      <c r="G74" s="65"/>
      <c r="H74" s="65"/>
      <c r="I74" s="65"/>
      <c r="J74" s="65"/>
      <c r="K74" s="65"/>
      <c r="L74" s="65"/>
      <c r="M74" s="65"/>
      <c r="N74" s="65"/>
      <c r="O74" s="65"/>
      <c r="P74" s="65"/>
      <c r="Q74" s="65"/>
      <c r="R74" s="65"/>
    </row>
    <row r="75" spans="3:18" x14ac:dyDescent="0.3">
      <c r="D75" s="65"/>
      <c r="E75" s="65"/>
      <c r="F75" s="65"/>
      <c r="G75" s="65"/>
      <c r="H75" s="65"/>
      <c r="I75" s="65"/>
      <c r="J75" s="65"/>
      <c r="K75" s="65"/>
      <c r="L75" s="65"/>
      <c r="M75" s="65"/>
      <c r="N75" s="65"/>
      <c r="O75" s="65"/>
      <c r="P75" s="65"/>
      <c r="Q75" s="65"/>
      <c r="R75" s="65"/>
    </row>
    <row r="76" spans="3:18" x14ac:dyDescent="0.3">
      <c r="D76" s="65"/>
      <c r="E76" s="65"/>
      <c r="F76" s="65"/>
      <c r="G76" s="65"/>
      <c r="H76" s="65"/>
      <c r="I76" s="65"/>
      <c r="J76" s="65"/>
      <c r="K76" s="65"/>
      <c r="L76" s="65"/>
      <c r="M76" s="65"/>
      <c r="N76" s="65"/>
      <c r="O76" s="65"/>
      <c r="P76" s="65"/>
      <c r="Q76" s="65"/>
      <c r="R76" s="65"/>
    </row>
    <row r="77" spans="3:18" x14ac:dyDescent="0.3">
      <c r="D77" s="65"/>
      <c r="E77" s="65"/>
      <c r="F77" s="65"/>
      <c r="G77" s="65"/>
      <c r="H77" s="65"/>
      <c r="I77" s="65"/>
      <c r="J77" s="65"/>
      <c r="K77" s="65"/>
      <c r="L77" s="65"/>
      <c r="M77" s="65"/>
      <c r="N77" s="65"/>
      <c r="O77" s="65"/>
      <c r="P77" s="65"/>
      <c r="Q77" s="65"/>
      <c r="R77" s="65"/>
    </row>
    <row r="78" spans="3:18" x14ac:dyDescent="0.3">
      <c r="D78" s="65"/>
      <c r="E78" s="65"/>
      <c r="F78" s="65"/>
      <c r="G78" s="65"/>
      <c r="H78" s="65"/>
      <c r="I78" s="65"/>
      <c r="J78" s="65"/>
      <c r="K78" s="65"/>
      <c r="L78" s="65"/>
      <c r="M78" s="65"/>
      <c r="N78" s="65"/>
      <c r="O78" s="65"/>
      <c r="P78" s="65"/>
      <c r="Q78" s="65"/>
      <c r="R78" s="65"/>
    </row>
    <row r="79" spans="3:18" x14ac:dyDescent="0.3">
      <c r="D79" s="65"/>
      <c r="E79" s="65"/>
      <c r="F79" s="65"/>
      <c r="G79" s="65"/>
      <c r="H79" s="65"/>
      <c r="I79" s="65"/>
      <c r="J79" s="65"/>
      <c r="K79" s="65"/>
      <c r="L79" s="65"/>
      <c r="M79" s="65"/>
      <c r="N79" s="65"/>
      <c r="O79" s="65"/>
      <c r="P79" s="65"/>
      <c r="Q79" s="65"/>
      <c r="R79" s="65"/>
    </row>
    <row r="80" spans="3:18" x14ac:dyDescent="0.3">
      <c r="D80" s="65"/>
      <c r="E80" s="65"/>
      <c r="F80" s="65"/>
      <c r="G80" s="65"/>
      <c r="H80" s="65"/>
      <c r="I80" s="65"/>
      <c r="J80" s="65"/>
      <c r="K80" s="65"/>
      <c r="L80" s="65"/>
      <c r="M80" s="65"/>
      <c r="N80" s="65"/>
      <c r="O80" s="65"/>
      <c r="P80" s="65"/>
      <c r="Q80" s="65"/>
      <c r="R80" s="65"/>
    </row>
    <row r="81" spans="4:18" x14ac:dyDescent="0.3">
      <c r="D81" s="65"/>
      <c r="E81" s="65"/>
      <c r="F81" s="65"/>
      <c r="G81" s="65"/>
      <c r="H81" s="65"/>
      <c r="I81" s="65"/>
      <c r="J81" s="65"/>
      <c r="K81" s="65"/>
      <c r="L81" s="65"/>
      <c r="M81" s="65"/>
      <c r="N81" s="65"/>
      <c r="O81" s="65"/>
      <c r="P81" s="65"/>
      <c r="Q81" s="65"/>
      <c r="R81" s="65"/>
    </row>
    <row r="82" spans="4:18" x14ac:dyDescent="0.3">
      <c r="D82" s="65"/>
      <c r="E82" s="65"/>
      <c r="F82" s="65"/>
      <c r="G82" s="65"/>
      <c r="H82" s="65"/>
      <c r="I82" s="65"/>
      <c r="J82" s="65"/>
      <c r="K82" s="65"/>
      <c r="L82" s="65"/>
      <c r="M82" s="65"/>
      <c r="N82" s="65"/>
      <c r="O82" s="65"/>
      <c r="P82" s="65"/>
      <c r="Q82" s="65"/>
      <c r="R82" s="65"/>
    </row>
    <row r="83" spans="4:18" x14ac:dyDescent="0.3">
      <c r="D83" s="65"/>
      <c r="E83" s="65"/>
      <c r="F83" s="65"/>
      <c r="G83" s="65"/>
      <c r="H83" s="65"/>
      <c r="I83" s="65"/>
      <c r="J83" s="65"/>
      <c r="K83" s="65"/>
      <c r="L83" s="65"/>
      <c r="M83" s="65"/>
      <c r="N83" s="65"/>
      <c r="O83" s="65"/>
      <c r="P83" s="65"/>
      <c r="Q83" s="65"/>
      <c r="R83" s="65"/>
    </row>
    <row r="84" spans="4:18" x14ac:dyDescent="0.3">
      <c r="D84" s="65"/>
      <c r="E84" s="65"/>
      <c r="F84" s="65"/>
      <c r="G84" s="65"/>
      <c r="H84" s="65"/>
      <c r="I84" s="65"/>
      <c r="J84" s="65"/>
      <c r="K84" s="65"/>
      <c r="L84" s="65"/>
      <c r="M84" s="65"/>
      <c r="N84" s="65"/>
      <c r="O84" s="65"/>
      <c r="P84" s="65"/>
      <c r="Q84" s="65"/>
      <c r="R84" s="65"/>
    </row>
    <row r="85" spans="4:18" x14ac:dyDescent="0.3">
      <c r="D85" s="65"/>
      <c r="E85" s="65"/>
      <c r="F85" s="65"/>
      <c r="G85" s="65"/>
      <c r="H85" s="65"/>
      <c r="I85" s="65"/>
      <c r="J85" s="65"/>
      <c r="K85" s="65"/>
      <c r="L85" s="65"/>
      <c r="M85" s="65"/>
      <c r="N85" s="65"/>
      <c r="O85" s="65"/>
      <c r="P85" s="65"/>
      <c r="Q85" s="65"/>
      <c r="R85" s="65"/>
    </row>
    <row r="86" spans="4:18" x14ac:dyDescent="0.3">
      <c r="D86" s="65"/>
      <c r="E86" s="65"/>
      <c r="F86" s="65"/>
      <c r="G86" s="65"/>
      <c r="H86" s="65"/>
      <c r="I86" s="65"/>
      <c r="J86" s="65"/>
      <c r="K86" s="65"/>
      <c r="L86" s="65"/>
      <c r="M86" s="65"/>
      <c r="N86" s="65"/>
      <c r="O86" s="65"/>
      <c r="P86" s="65"/>
      <c r="Q86" s="65"/>
      <c r="R86" s="65"/>
    </row>
    <row r="87" spans="4:18" x14ac:dyDescent="0.3">
      <c r="D87" s="65"/>
      <c r="E87" s="65"/>
      <c r="F87" s="65"/>
      <c r="G87" s="65"/>
      <c r="H87" s="65"/>
      <c r="I87" s="65"/>
      <c r="J87" s="65"/>
      <c r="K87" s="65"/>
      <c r="L87" s="65"/>
      <c r="M87" s="65"/>
      <c r="N87" s="65"/>
      <c r="O87" s="65"/>
      <c r="P87" s="65"/>
      <c r="Q87" s="65"/>
      <c r="R87" s="65"/>
    </row>
    <row r="103" spans="4:12" x14ac:dyDescent="0.3">
      <c r="D103" s="68"/>
      <c r="E103" s="68"/>
      <c r="F103" s="68"/>
      <c r="G103" s="68"/>
      <c r="H103" s="68"/>
      <c r="I103" s="68"/>
      <c r="J103" s="68"/>
      <c r="K103" s="68"/>
      <c r="L103" s="68"/>
    </row>
    <row r="104" spans="4:12" x14ac:dyDescent="0.3">
      <c r="E104" s="79"/>
      <c r="F104" s="79"/>
      <c r="G104" s="79"/>
      <c r="H104" s="79"/>
      <c r="I104" s="79"/>
    </row>
    <row r="105" spans="4:12" ht="20.5" x14ac:dyDescent="0.45">
      <c r="D105" s="74" t="s">
        <v>14</v>
      </c>
      <c r="E105" s="79"/>
      <c r="F105" s="79"/>
      <c r="G105" s="80"/>
      <c r="H105" s="80"/>
      <c r="I105" s="79"/>
    </row>
    <row r="106" spans="4:12" x14ac:dyDescent="0.3">
      <c r="E106" s="79"/>
      <c r="F106" s="79"/>
      <c r="G106" s="79"/>
      <c r="H106" s="79"/>
      <c r="I106" s="79"/>
    </row>
    <row r="107" spans="4:12" ht="18" x14ac:dyDescent="0.4">
      <c r="E107" s="79"/>
      <c r="F107" s="79"/>
      <c r="G107" s="81"/>
      <c r="H107" s="81"/>
      <c r="I107" s="79"/>
    </row>
    <row r="108" spans="4:12" x14ac:dyDescent="0.3">
      <c r="E108" s="79"/>
      <c r="F108" s="79"/>
      <c r="G108" s="79"/>
      <c r="H108" s="79"/>
      <c r="I108" s="79"/>
    </row>
  </sheetData>
  <sheetProtection algorithmName="SHA-512" hashValue="CbW5WgJVEUvTR46tfoxFRPFS7kctPbjiuPNAhdXwHKx6UJWJQmdaH+MHiEeGjW+aM+ElifIp+3oudwOFv2v9RA==" saltValue="kTF7braWjqdIwPUqR6BYuA==" spinCount="100000" sheet="1" objects="1" scenarios="1"/>
  <mergeCells count="8">
    <mergeCell ref="D13:G13"/>
    <mergeCell ref="I15:K32"/>
    <mergeCell ref="D12:G12"/>
    <mergeCell ref="D47:F49"/>
    <mergeCell ref="D30:E30"/>
    <mergeCell ref="F30:G30"/>
    <mergeCell ref="D40:E40"/>
    <mergeCell ref="G47:G49"/>
  </mergeCells>
  <dataValidations count="1">
    <dataValidation type="list" showInputMessage="1" showErrorMessage="1" sqref="F51" xr:uid="{00000000-0002-0000-0200-000000000000}">
      <formula1>$I$13:$I$17</formula1>
    </dataValidation>
  </dataValidations>
  <hyperlinks>
    <hyperlink ref="F30:G30" r:id="rId1" location="LEGIARTI000029315064" display="Accéder à l'article 9" xr:uid="{00000000-0004-0000-0200-000000000000}"/>
    <hyperlink ref="G47:G49" r:id="rId2" display="Lien vers la LTECV" xr:uid="{00000000-0004-0000-0200-000001000000}"/>
  </hyperlinks>
  <pageMargins left="0.7" right="0.7" top="0.75" bottom="0.75" header="0.3" footer="0.3"/>
  <pageSetup paperSize="9" scale="60" fitToHeight="0" orientation="landscape" r:id="rId3"/>
  <drawing r:id="rId4"/>
  <extLst>
    <ext xmlns:x14="http://schemas.microsoft.com/office/spreadsheetml/2009/9/main" uri="{CCE6A557-97BC-4b89-ADB6-D9C93CAAB3DF}">
      <x14:dataValidations xmlns:xm="http://schemas.microsoft.com/office/excel/2006/main" count="5">
        <x14:dataValidation type="list" showInputMessage="1" showErrorMessage="1" xr:uid="{00000000-0002-0000-0200-000001000000}">
          <x14:formula1>
            <xm:f>'Listes déroulantes'!$E$2:$E$5</xm:f>
          </x14:formula1>
          <xm:sqref>E27 E22:E25</xm:sqref>
        </x14:dataValidation>
        <x14:dataValidation type="list" showInputMessage="1" showErrorMessage="1" xr:uid="{00000000-0002-0000-0200-000002000000}">
          <x14:formula1>
            <xm:f>'Listes déroulantes'!$E$7:$E$11</xm:f>
          </x14:formula1>
          <xm:sqref>E34:E35</xm:sqref>
        </x14:dataValidation>
        <x14:dataValidation type="list" showInputMessage="1" showErrorMessage="1" xr:uid="{00000000-0002-0000-0200-000003000000}">
          <x14:formula1>
            <xm:f>'Listes déroulantes'!$E$13:$E$17</xm:f>
          </x14:formula1>
          <xm:sqref>E43:E44</xm:sqref>
        </x14:dataValidation>
        <x14:dataValidation type="list" allowBlank="1" showInputMessage="1" showErrorMessage="1" xr:uid="{00000000-0002-0000-0200-000004000000}">
          <x14:formula1>
            <xm:f>'Listes déroulantes'!$E$2:$E$5</xm:f>
          </x14:formula1>
          <xm:sqref>E18:E20</xm:sqref>
        </x14:dataValidation>
        <x14:dataValidation type="list" allowBlank="1" showInputMessage="1" showErrorMessage="1" xr:uid="{00000000-0002-0000-0200-000005000000}">
          <x14:formula1>
            <xm:f>'Listes déroulantes'!$E$7:$E$11</xm:f>
          </x14:formula1>
          <xm:sqref>E33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A1:R75"/>
  <sheetViews>
    <sheetView showGridLines="0" zoomScale="70" zoomScaleNormal="70" workbookViewId="0">
      <selection activeCell="D18" sqref="D18"/>
    </sheetView>
  </sheetViews>
  <sheetFormatPr baseColWidth="10" defaultColWidth="11.453125" defaultRowHeight="14" x14ac:dyDescent="0.3"/>
  <cols>
    <col min="1" max="1" width="4" style="57" customWidth="1"/>
    <col min="2" max="2" width="11.453125" style="57"/>
    <col min="3" max="3" width="4.54296875" style="57" customWidth="1"/>
    <col min="4" max="4" width="71.7265625" style="57" customWidth="1"/>
    <col min="5" max="5" width="29.81640625" style="57" customWidth="1"/>
    <col min="6" max="6" width="6.453125" style="57" customWidth="1"/>
    <col min="7" max="8" width="6.1796875" style="57" customWidth="1"/>
    <col min="9" max="9" width="22.26953125" style="57" customWidth="1"/>
    <col min="10" max="11" width="23.453125" style="57" customWidth="1"/>
    <col min="12" max="12" width="39.7265625" style="57" customWidth="1"/>
    <col min="13" max="13" width="11.453125" style="57"/>
    <col min="14" max="14" width="11.26953125" style="57" customWidth="1"/>
    <col min="15" max="16384" width="11.453125" style="57"/>
  </cols>
  <sheetData>
    <row r="1" spans="1:18" x14ac:dyDescent="0.3">
      <c r="A1" s="123"/>
      <c r="B1" s="123"/>
      <c r="C1" s="123"/>
      <c r="D1" s="123"/>
      <c r="E1" s="123"/>
      <c r="F1" s="123"/>
      <c r="G1" s="123"/>
      <c r="H1" s="123"/>
      <c r="I1" s="123"/>
      <c r="J1" s="123"/>
      <c r="K1" s="123"/>
    </row>
    <row r="2" spans="1:18" x14ac:dyDescent="0.3">
      <c r="A2" s="123"/>
      <c r="B2" s="123"/>
      <c r="C2" s="123"/>
      <c r="D2" s="123"/>
      <c r="E2" s="123"/>
      <c r="F2" s="123"/>
      <c r="G2" s="123"/>
      <c r="H2" s="123"/>
      <c r="I2" s="123"/>
      <c r="J2" s="123"/>
      <c r="K2" s="123"/>
    </row>
    <row r="3" spans="1:18" x14ac:dyDescent="0.3">
      <c r="A3" s="123"/>
      <c r="B3" s="123"/>
      <c r="C3" s="123"/>
      <c r="D3" s="123"/>
      <c r="E3" s="123"/>
      <c r="F3" s="123"/>
      <c r="G3" s="123"/>
      <c r="H3" s="123"/>
      <c r="I3" s="123"/>
      <c r="J3" s="123"/>
      <c r="K3" s="123"/>
    </row>
    <row r="4" spans="1:18" x14ac:dyDescent="0.3">
      <c r="A4" s="123"/>
      <c r="B4" s="123"/>
      <c r="C4" s="123"/>
      <c r="D4" s="123"/>
      <c r="E4" s="123"/>
      <c r="F4" s="123"/>
      <c r="G4" s="123"/>
      <c r="H4" s="123"/>
      <c r="I4" s="123"/>
      <c r="J4" s="123"/>
      <c r="K4" s="123"/>
    </row>
    <row r="5" spans="1:18" x14ac:dyDescent="0.3">
      <c r="A5" s="123"/>
      <c r="B5" s="123"/>
      <c r="C5" s="123"/>
      <c r="D5" s="123"/>
      <c r="E5" s="123"/>
      <c r="F5" s="123"/>
      <c r="G5" s="123"/>
      <c r="H5" s="123"/>
      <c r="I5" s="123"/>
      <c r="J5" s="123"/>
      <c r="K5" s="123"/>
    </row>
    <row r="6" spans="1:18" x14ac:dyDescent="0.3">
      <c r="A6" s="123"/>
      <c r="B6" s="123"/>
      <c r="C6" s="123"/>
      <c r="D6" s="123"/>
      <c r="E6" s="123"/>
      <c r="F6" s="123"/>
      <c r="G6" s="123"/>
      <c r="H6" s="123"/>
      <c r="I6" s="123"/>
      <c r="J6" s="123"/>
      <c r="K6" s="123"/>
    </row>
    <row r="7" spans="1:18" x14ac:dyDescent="0.3">
      <c r="A7" s="123"/>
      <c r="B7" s="123"/>
      <c r="C7" s="123"/>
      <c r="D7" s="123"/>
      <c r="E7" s="123"/>
      <c r="F7" s="123"/>
      <c r="G7" s="123"/>
      <c r="H7" s="123"/>
      <c r="I7" s="123"/>
      <c r="J7" s="123"/>
      <c r="K7" s="123"/>
    </row>
    <row r="8" spans="1:18" x14ac:dyDescent="0.3">
      <c r="A8" s="123"/>
      <c r="B8" s="123"/>
      <c r="C8" s="123"/>
      <c r="D8" s="123"/>
      <c r="E8" s="123"/>
      <c r="F8" s="123"/>
      <c r="G8" s="123"/>
      <c r="H8" s="123"/>
      <c r="I8" s="123"/>
      <c r="J8" s="123"/>
      <c r="K8" s="123"/>
    </row>
    <row r="9" spans="1:18" x14ac:dyDescent="0.3">
      <c r="A9" s="123"/>
      <c r="B9" s="123"/>
      <c r="C9" s="123"/>
      <c r="D9" s="123"/>
      <c r="E9" s="123"/>
      <c r="F9" s="123"/>
      <c r="G9" s="123"/>
      <c r="H9" s="123"/>
      <c r="I9" s="123"/>
      <c r="J9" s="123"/>
      <c r="K9" s="123"/>
    </row>
    <row r="10" spans="1:18" x14ac:dyDescent="0.3">
      <c r="A10" s="123"/>
      <c r="B10" s="123"/>
      <c r="C10" s="123"/>
      <c r="D10" s="123"/>
      <c r="E10" s="123"/>
      <c r="F10" s="123"/>
      <c r="G10" s="123"/>
      <c r="H10" s="123"/>
      <c r="I10" s="123"/>
      <c r="J10" s="123"/>
      <c r="K10" s="123"/>
    </row>
    <row r="11" spans="1:18" ht="5.25" customHeight="1" x14ac:dyDescent="0.3">
      <c r="A11" s="123"/>
      <c r="B11" s="123"/>
      <c r="C11" s="123"/>
      <c r="D11" s="123"/>
      <c r="E11" s="123"/>
      <c r="F11" s="123"/>
      <c r="G11" s="123"/>
      <c r="H11" s="123"/>
      <c r="I11" s="123"/>
      <c r="J11" s="123"/>
      <c r="K11" s="123"/>
    </row>
    <row r="12" spans="1:18" ht="27" customHeight="1" x14ac:dyDescent="0.3">
      <c r="A12" s="123"/>
      <c r="B12" s="123"/>
      <c r="C12" s="123"/>
      <c r="D12" s="672" t="s">
        <v>15</v>
      </c>
      <c r="E12" s="673"/>
      <c r="F12" s="673"/>
      <c r="G12" s="673"/>
      <c r="H12" s="186"/>
      <c r="I12" s="123"/>
      <c r="J12" s="123"/>
      <c r="K12" s="123"/>
    </row>
    <row r="13" spans="1:18" ht="39" customHeight="1" x14ac:dyDescent="0.3">
      <c r="A13" s="123"/>
      <c r="B13" s="123"/>
      <c r="C13" s="123"/>
      <c r="D13" s="662" t="s">
        <v>431</v>
      </c>
      <c r="E13" s="662"/>
      <c r="F13" s="662"/>
      <c r="G13" s="662"/>
      <c r="H13" s="187"/>
      <c r="I13" s="123"/>
      <c r="J13" s="123"/>
      <c r="K13" s="123"/>
    </row>
    <row r="14" spans="1:18" x14ac:dyDescent="0.3">
      <c r="A14" s="123"/>
      <c r="B14" s="123"/>
      <c r="C14" s="123"/>
      <c r="D14" s="123"/>
      <c r="E14" s="123"/>
      <c r="F14" s="123"/>
      <c r="G14" s="123"/>
      <c r="H14" s="123"/>
      <c r="I14" s="123"/>
      <c r="J14" s="123"/>
      <c r="K14" s="123"/>
    </row>
    <row r="15" spans="1:18" ht="20.25" customHeight="1" x14ac:dyDescent="0.3">
      <c r="A15" s="123"/>
      <c r="B15" s="123"/>
      <c r="C15" s="157"/>
      <c r="D15" s="188"/>
      <c r="E15" s="225"/>
      <c r="F15" s="189"/>
      <c r="G15" s="190"/>
      <c r="H15" s="190"/>
      <c r="I15" s="663" t="s">
        <v>457</v>
      </c>
      <c r="J15" s="664"/>
      <c r="K15" s="665"/>
      <c r="L15" s="58"/>
    </row>
    <row r="16" spans="1:18" ht="49.5" customHeight="1" x14ac:dyDescent="0.3">
      <c r="A16" s="123"/>
      <c r="B16" s="123"/>
      <c r="C16" s="123"/>
      <c r="D16" s="423" t="s">
        <v>335</v>
      </c>
      <c r="E16" s="226" t="s">
        <v>3</v>
      </c>
      <c r="F16" s="227"/>
      <c r="G16" s="192"/>
      <c r="H16" s="160"/>
      <c r="I16" s="666"/>
      <c r="J16" s="667"/>
      <c r="K16" s="668"/>
      <c r="N16" s="65"/>
      <c r="Q16" s="59"/>
      <c r="R16" s="60"/>
    </row>
    <row r="17" spans="1:18" ht="39" customHeight="1" x14ac:dyDescent="0.3">
      <c r="A17" s="123"/>
      <c r="B17" s="123"/>
      <c r="C17" s="123"/>
      <c r="D17" s="448" t="s">
        <v>336</v>
      </c>
      <c r="E17" s="228"/>
      <c r="F17" s="431">
        <f>IF(E17="0-3%",0,IF(E17="3-6%",4,IF(E17="6-10%",8,IF(E17="&gt;10%",12,0))))</f>
        <v>0</v>
      </c>
      <c r="G17" s="425">
        <v>1</v>
      </c>
      <c r="H17" s="229"/>
      <c r="I17" s="666"/>
      <c r="J17" s="667"/>
      <c r="K17" s="668"/>
      <c r="N17" s="65"/>
      <c r="Q17" s="59"/>
      <c r="R17" s="60"/>
    </row>
    <row r="18" spans="1:18" ht="30.75" customHeight="1" x14ac:dyDescent="0.3">
      <c r="A18" s="123"/>
      <c r="B18" s="123"/>
      <c r="C18" s="123"/>
      <c r="D18" s="448" t="s">
        <v>261</v>
      </c>
      <c r="E18" s="214"/>
      <c r="F18" s="431">
        <f>IF(E18="0-3%",0,IF(E18="3-6%",4,IF(E18="6-10%",8,IF(E18="&gt;10%",12,0))))</f>
        <v>0</v>
      </c>
      <c r="G18" s="425">
        <v>1</v>
      </c>
      <c r="H18" s="229"/>
      <c r="I18" s="666"/>
      <c r="J18" s="667"/>
      <c r="K18" s="668"/>
      <c r="N18" s="65"/>
      <c r="Q18" s="59"/>
      <c r="R18" s="60"/>
    </row>
    <row r="19" spans="1:18" s="61" customFormat="1" x14ac:dyDescent="0.3">
      <c r="A19" s="201"/>
      <c r="B19" s="201"/>
      <c r="C19" s="201"/>
      <c r="D19" s="167"/>
      <c r="E19" s="202"/>
      <c r="F19" s="204"/>
      <c r="G19" s="201"/>
      <c r="H19" s="201"/>
      <c r="I19" s="669"/>
      <c r="J19" s="670"/>
      <c r="K19" s="671"/>
      <c r="N19" s="84"/>
      <c r="Q19" s="62"/>
    </row>
    <row r="20" spans="1:18" x14ac:dyDescent="0.3">
      <c r="A20" s="123"/>
      <c r="B20" s="123"/>
      <c r="C20" s="123"/>
      <c r="D20" s="123"/>
      <c r="E20" s="160"/>
      <c r="F20" s="160"/>
      <c r="G20" s="123"/>
      <c r="H20" s="123"/>
      <c r="I20" s="123"/>
      <c r="J20" s="123"/>
      <c r="K20" s="123"/>
      <c r="N20" s="65"/>
      <c r="O20" s="60"/>
      <c r="Q20" s="66"/>
      <c r="R20" s="67"/>
    </row>
    <row r="21" spans="1:18" x14ac:dyDescent="0.3">
      <c r="A21" s="123"/>
      <c r="B21" s="123"/>
      <c r="C21" s="123"/>
      <c r="D21" s="163"/>
      <c r="E21" s="123"/>
      <c r="F21" s="123"/>
      <c r="G21" s="123"/>
      <c r="H21" s="123"/>
      <c r="I21" s="123"/>
      <c r="J21" s="123"/>
      <c r="K21" s="123"/>
    </row>
    <row r="22" spans="1:18" x14ac:dyDescent="0.3">
      <c r="A22" s="123"/>
      <c r="B22" s="123"/>
      <c r="C22" s="123"/>
      <c r="D22" s="164"/>
      <c r="E22" s="165"/>
      <c r="F22" s="165"/>
      <c r="G22" s="165"/>
      <c r="H22" s="165"/>
      <c r="I22" s="165"/>
      <c r="J22" s="165"/>
      <c r="K22" s="165"/>
      <c r="L22" s="68"/>
    </row>
    <row r="23" spans="1:18" s="69" customFormat="1" x14ac:dyDescent="0.3">
      <c r="A23" s="166"/>
      <c r="B23" s="166"/>
      <c r="C23" s="166"/>
      <c r="D23" s="167"/>
      <c r="E23" s="166"/>
      <c r="F23" s="166"/>
      <c r="G23" s="166"/>
      <c r="H23" s="166"/>
      <c r="I23" s="166"/>
      <c r="J23" s="166"/>
      <c r="K23" s="166"/>
    </row>
    <row r="24" spans="1:18" s="69" customFormat="1" ht="21" thickBot="1" x14ac:dyDescent="0.35">
      <c r="A24" s="166"/>
      <c r="B24" s="166"/>
      <c r="C24" s="166"/>
      <c r="D24" s="168" t="s">
        <v>21</v>
      </c>
      <c r="E24" s="166"/>
      <c r="F24" s="166"/>
      <c r="G24" s="166"/>
      <c r="H24" s="166"/>
      <c r="I24" s="166"/>
      <c r="J24" s="166"/>
      <c r="K24" s="166"/>
    </row>
    <row r="25" spans="1:18" s="69" customFormat="1" ht="21" thickBot="1" x14ac:dyDescent="0.35">
      <c r="A25" s="166"/>
      <c r="B25" s="166"/>
      <c r="C25" s="166"/>
      <c r="D25" s="170" t="s">
        <v>22</v>
      </c>
      <c r="E25" s="166"/>
      <c r="F25" s="166"/>
      <c r="G25" s="166"/>
      <c r="H25" s="166"/>
      <c r="I25" s="449">
        <f>SUM(F17*G17+F18*G18)/(G17+G18)</f>
        <v>0</v>
      </c>
      <c r="J25" s="166"/>
      <c r="K25" s="166"/>
    </row>
    <row r="26" spans="1:18" s="69" customFormat="1" ht="23" x14ac:dyDescent="0.5">
      <c r="A26" s="166"/>
      <c r="B26" s="166"/>
      <c r="C26" s="166"/>
      <c r="D26" s="167"/>
      <c r="E26" s="166"/>
      <c r="F26" s="166"/>
      <c r="G26" s="166"/>
      <c r="H26" s="166"/>
      <c r="I26" s="166" t="str">
        <f>IF(E27="","",IF(E27="A",4,IF(E27="B",3,IF(E27="C",2,IF(E27="D",1)))))</f>
        <v/>
      </c>
      <c r="J26" s="172"/>
      <c r="K26" s="172"/>
    </row>
    <row r="27" spans="1:18" ht="23" x14ac:dyDescent="0.5">
      <c r="A27" s="123"/>
      <c r="B27" s="123"/>
      <c r="C27" s="123"/>
      <c r="D27" s="173"/>
      <c r="E27" s="172" t="str">
        <f>IF(I25=0,"",IF(AND(I25&gt;=0,I25&lt;3),"D",IF(AND(I25&gt;=3,I25&lt;6),"C",IF(AND(I25&gt;=6,I25&lt;9),"B",IF(I25&gt;=9,"A")))))</f>
        <v/>
      </c>
      <c r="F27" s="172"/>
      <c r="G27" s="123"/>
      <c r="H27" s="123"/>
      <c r="I27" s="166"/>
      <c r="J27" s="123"/>
      <c r="K27" s="123"/>
      <c r="Q27" s="57" t="str">
        <f>R16&amp;"
"</f>
        <v xml:space="preserve">
</v>
      </c>
    </row>
    <row r="28" spans="1:18" ht="15.5" x14ac:dyDescent="0.35">
      <c r="A28" s="123"/>
      <c r="B28" s="123"/>
      <c r="C28" s="123"/>
      <c r="D28" s="174" t="s">
        <v>1</v>
      </c>
      <c r="E28" s="175"/>
      <c r="F28" s="175"/>
      <c r="G28" s="123"/>
      <c r="H28" s="123"/>
      <c r="I28" s="123"/>
      <c r="J28" s="123"/>
      <c r="K28" s="123"/>
    </row>
    <row r="29" spans="1:18" x14ac:dyDescent="0.3">
      <c r="A29" s="123"/>
      <c r="B29" s="123"/>
      <c r="C29" s="123"/>
      <c r="D29" s="123"/>
      <c r="E29" s="123"/>
      <c r="F29" s="123"/>
      <c r="G29" s="123"/>
      <c r="H29" s="123"/>
      <c r="I29" s="123"/>
      <c r="J29" s="123"/>
      <c r="K29" s="123"/>
      <c r="N29" s="72"/>
    </row>
    <row r="30" spans="1:18" x14ac:dyDescent="0.3">
      <c r="A30" s="123"/>
      <c r="B30" s="123"/>
      <c r="C30" s="123"/>
      <c r="D30" s="123"/>
      <c r="E30" s="123"/>
      <c r="F30" s="123"/>
      <c r="G30" s="123"/>
      <c r="H30" s="123"/>
      <c r="I30" s="123"/>
      <c r="J30" s="123"/>
      <c r="K30" s="123"/>
      <c r="N30" s="72"/>
    </row>
    <row r="31" spans="1:18" x14ac:dyDescent="0.3">
      <c r="N31" s="72"/>
    </row>
    <row r="32" spans="1:18" x14ac:dyDescent="0.3">
      <c r="D32" s="68"/>
      <c r="E32" s="68"/>
      <c r="F32" s="68"/>
      <c r="G32" s="68"/>
      <c r="H32" s="68"/>
      <c r="I32" s="68"/>
      <c r="J32" s="68"/>
      <c r="K32" s="68"/>
      <c r="L32" s="68"/>
      <c r="N32" s="72"/>
    </row>
    <row r="34" spans="3:18" ht="20.5" x14ac:dyDescent="0.45">
      <c r="C34" s="73"/>
      <c r="D34" s="74" t="s">
        <v>323</v>
      </c>
      <c r="E34" s="75"/>
      <c r="F34" s="75"/>
    </row>
    <row r="35" spans="3:18" x14ac:dyDescent="0.3">
      <c r="C35" s="76"/>
      <c r="D35" s="65"/>
      <c r="E35" s="65"/>
      <c r="F35" s="65"/>
      <c r="G35" s="65"/>
      <c r="H35" s="65"/>
      <c r="I35" s="65"/>
      <c r="J35" s="65"/>
      <c r="K35" s="65"/>
      <c r="L35" s="65"/>
      <c r="M35" s="65"/>
      <c r="N35" s="65"/>
      <c r="O35" s="65"/>
      <c r="P35" s="65"/>
      <c r="Q35" s="65"/>
      <c r="R35" s="65"/>
    </row>
    <row r="36" spans="3:18" x14ac:dyDescent="0.3">
      <c r="C36" s="76"/>
      <c r="D36" s="65"/>
      <c r="E36" s="65"/>
      <c r="F36" s="65"/>
      <c r="G36" s="65"/>
      <c r="H36" s="65"/>
      <c r="I36" s="65"/>
      <c r="J36" s="65"/>
      <c r="K36" s="65"/>
      <c r="L36" s="65"/>
      <c r="M36" s="65"/>
      <c r="N36" s="65"/>
      <c r="O36" s="65"/>
      <c r="P36" s="65"/>
      <c r="Q36" s="65"/>
      <c r="R36" s="65"/>
    </row>
    <row r="37" spans="3:18" x14ac:dyDescent="0.3">
      <c r="C37" s="77"/>
      <c r="D37" s="65"/>
      <c r="E37" s="65"/>
      <c r="F37" s="65"/>
      <c r="G37" s="65"/>
      <c r="H37" s="65"/>
      <c r="I37" s="65"/>
      <c r="J37" s="65"/>
      <c r="K37" s="65"/>
      <c r="L37" s="65"/>
      <c r="M37" s="65"/>
      <c r="N37" s="65"/>
      <c r="O37" s="65"/>
      <c r="P37" s="65"/>
      <c r="Q37" s="65"/>
      <c r="R37" s="65"/>
    </row>
    <row r="38" spans="3:18" x14ac:dyDescent="0.3">
      <c r="C38" s="76"/>
      <c r="D38" s="65"/>
      <c r="E38" s="65"/>
      <c r="F38" s="65"/>
      <c r="G38" s="65"/>
      <c r="H38" s="65"/>
      <c r="I38" s="65"/>
      <c r="J38" s="65"/>
      <c r="K38" s="65"/>
      <c r="L38" s="65"/>
      <c r="M38" s="65"/>
      <c r="N38" s="65"/>
      <c r="O38" s="65"/>
      <c r="P38" s="65"/>
      <c r="Q38" s="65"/>
      <c r="R38" s="65"/>
    </row>
    <row r="39" spans="3:18" ht="23" x14ac:dyDescent="0.5">
      <c r="C39" s="78"/>
      <c r="D39" s="65"/>
      <c r="E39" s="65"/>
      <c r="F39" s="65"/>
      <c r="G39" s="65"/>
      <c r="H39" s="65"/>
      <c r="I39" s="65"/>
      <c r="J39" s="65"/>
      <c r="K39" s="65"/>
      <c r="L39" s="71"/>
      <c r="M39" s="65"/>
      <c r="N39" s="65"/>
      <c r="O39" s="65"/>
      <c r="P39" s="65"/>
      <c r="Q39" s="65"/>
      <c r="R39" s="65"/>
    </row>
    <row r="40" spans="3:18" x14ac:dyDescent="0.3">
      <c r="D40" s="65"/>
      <c r="E40" s="65"/>
      <c r="F40" s="65"/>
      <c r="G40" s="65"/>
      <c r="H40" s="65"/>
      <c r="I40" s="65"/>
      <c r="J40" s="65"/>
      <c r="K40" s="65"/>
      <c r="L40" s="65"/>
      <c r="M40" s="65"/>
      <c r="N40" s="65"/>
      <c r="O40" s="65"/>
      <c r="P40" s="65"/>
      <c r="Q40" s="65"/>
      <c r="R40" s="65"/>
    </row>
    <row r="41" spans="3:18" x14ac:dyDescent="0.3">
      <c r="D41" s="65"/>
      <c r="E41" s="65"/>
      <c r="F41" s="65"/>
      <c r="G41" s="65"/>
      <c r="H41" s="65"/>
      <c r="I41" s="65"/>
      <c r="J41" s="65"/>
      <c r="K41" s="65"/>
      <c r="L41" s="65"/>
      <c r="M41" s="65"/>
      <c r="N41" s="65"/>
      <c r="O41" s="65"/>
      <c r="P41" s="65"/>
      <c r="Q41" s="65"/>
      <c r="R41" s="65"/>
    </row>
    <row r="42" spans="3:18" x14ac:dyDescent="0.3">
      <c r="D42" s="65"/>
      <c r="E42" s="65"/>
      <c r="F42" s="65"/>
      <c r="G42" s="65"/>
      <c r="H42" s="65"/>
      <c r="I42" s="65"/>
      <c r="J42" s="65"/>
      <c r="K42" s="65"/>
      <c r="L42" s="65"/>
      <c r="M42" s="65"/>
      <c r="N42" s="65"/>
      <c r="O42" s="65"/>
      <c r="P42" s="65"/>
      <c r="Q42" s="65"/>
      <c r="R42" s="65"/>
    </row>
    <row r="43" spans="3:18" x14ac:dyDescent="0.3">
      <c r="D43" s="65"/>
      <c r="E43" s="65"/>
      <c r="F43" s="65"/>
      <c r="G43" s="65"/>
      <c r="H43" s="65"/>
      <c r="I43" s="65"/>
      <c r="J43" s="65"/>
      <c r="K43" s="65"/>
      <c r="L43" s="65"/>
      <c r="M43" s="65"/>
      <c r="N43" s="65"/>
      <c r="O43" s="65"/>
      <c r="P43" s="65"/>
      <c r="Q43" s="65"/>
      <c r="R43" s="65"/>
    </row>
    <row r="44" spans="3:18" x14ac:dyDescent="0.3">
      <c r="D44" s="65"/>
      <c r="E44" s="65"/>
      <c r="F44" s="65"/>
      <c r="G44" s="65"/>
      <c r="H44" s="65"/>
      <c r="I44" s="65"/>
      <c r="J44" s="65"/>
      <c r="K44" s="65"/>
      <c r="L44" s="65"/>
      <c r="M44" s="65"/>
      <c r="N44" s="65"/>
      <c r="O44" s="65"/>
      <c r="P44" s="65"/>
      <c r="Q44" s="65"/>
      <c r="R44" s="65"/>
    </row>
    <row r="45" spans="3:18" x14ac:dyDescent="0.3">
      <c r="D45" s="65"/>
      <c r="E45" s="65"/>
      <c r="F45" s="65"/>
      <c r="G45" s="65"/>
      <c r="H45" s="65"/>
      <c r="I45" s="65"/>
      <c r="J45" s="65"/>
      <c r="K45" s="65"/>
      <c r="L45" s="65"/>
      <c r="M45" s="65"/>
      <c r="N45" s="65"/>
      <c r="O45" s="65"/>
      <c r="P45" s="65"/>
      <c r="Q45" s="65"/>
      <c r="R45" s="65"/>
    </row>
    <row r="46" spans="3:18" x14ac:dyDescent="0.3">
      <c r="D46" s="65"/>
      <c r="E46" s="65"/>
      <c r="F46" s="65"/>
      <c r="G46" s="65"/>
      <c r="H46" s="65"/>
      <c r="I46" s="65"/>
      <c r="J46" s="65"/>
      <c r="K46" s="65"/>
      <c r="L46" s="65"/>
      <c r="M46" s="65"/>
      <c r="N46" s="65"/>
      <c r="O46" s="65"/>
      <c r="P46" s="65"/>
      <c r="Q46" s="65"/>
      <c r="R46" s="65"/>
    </row>
    <row r="47" spans="3:18" x14ac:dyDescent="0.3">
      <c r="D47" s="65"/>
      <c r="E47" s="65"/>
      <c r="F47" s="65"/>
      <c r="G47" s="65"/>
      <c r="H47" s="65"/>
      <c r="I47" s="65"/>
      <c r="J47" s="65"/>
      <c r="K47" s="65"/>
      <c r="L47" s="65"/>
      <c r="M47" s="65"/>
      <c r="N47" s="65"/>
      <c r="O47" s="65"/>
      <c r="P47" s="65"/>
      <c r="Q47" s="65"/>
      <c r="R47" s="65"/>
    </row>
    <row r="48" spans="3:18" x14ac:dyDescent="0.3">
      <c r="D48" s="65"/>
      <c r="E48" s="65"/>
      <c r="F48" s="65"/>
      <c r="G48" s="65"/>
      <c r="H48" s="65"/>
      <c r="I48" s="65"/>
      <c r="J48" s="65"/>
      <c r="K48" s="65"/>
      <c r="L48" s="65"/>
      <c r="M48" s="65"/>
      <c r="N48" s="65"/>
      <c r="O48" s="65"/>
      <c r="P48" s="65"/>
      <c r="Q48" s="65"/>
      <c r="R48" s="65"/>
    </row>
    <row r="49" spans="4:18" x14ac:dyDescent="0.3">
      <c r="D49" s="65"/>
      <c r="E49" s="65"/>
      <c r="F49" s="65"/>
      <c r="G49" s="65"/>
      <c r="H49" s="65"/>
      <c r="I49" s="65"/>
      <c r="J49" s="65"/>
      <c r="K49" s="65"/>
      <c r="L49" s="65"/>
      <c r="M49" s="65"/>
      <c r="N49" s="65"/>
      <c r="O49" s="65"/>
      <c r="P49" s="65"/>
      <c r="Q49" s="65"/>
      <c r="R49" s="65"/>
    </row>
    <row r="50" spans="4:18" x14ac:dyDescent="0.3">
      <c r="D50" s="65"/>
      <c r="E50" s="65"/>
      <c r="F50" s="65"/>
      <c r="G50" s="65"/>
      <c r="H50" s="65"/>
      <c r="I50" s="65"/>
      <c r="J50" s="65"/>
      <c r="K50" s="65"/>
      <c r="L50" s="65"/>
      <c r="M50" s="65"/>
      <c r="N50" s="65"/>
      <c r="O50" s="65"/>
      <c r="P50" s="65"/>
      <c r="Q50" s="65"/>
      <c r="R50" s="65"/>
    </row>
    <row r="51" spans="4:18" x14ac:dyDescent="0.3">
      <c r="D51" s="65"/>
      <c r="E51" s="65"/>
      <c r="F51" s="65"/>
      <c r="G51" s="65"/>
      <c r="H51" s="65"/>
      <c r="I51" s="65"/>
      <c r="J51" s="65"/>
      <c r="K51" s="65"/>
      <c r="L51" s="65"/>
      <c r="M51" s="65"/>
      <c r="N51" s="65"/>
      <c r="O51" s="65"/>
      <c r="P51" s="65"/>
      <c r="Q51" s="65"/>
      <c r="R51" s="65"/>
    </row>
    <row r="52" spans="4:18" x14ac:dyDescent="0.3">
      <c r="D52" s="65"/>
      <c r="E52" s="65"/>
      <c r="F52" s="65"/>
      <c r="G52" s="65"/>
      <c r="H52" s="65"/>
      <c r="I52" s="65"/>
      <c r="J52" s="65"/>
      <c r="K52" s="65"/>
      <c r="L52" s="65"/>
      <c r="M52" s="65"/>
      <c r="N52" s="65"/>
      <c r="O52" s="65"/>
      <c r="P52" s="65"/>
      <c r="Q52" s="65"/>
      <c r="R52" s="65"/>
    </row>
    <row r="53" spans="4:18" x14ac:dyDescent="0.3">
      <c r="D53" s="65"/>
      <c r="E53" s="65"/>
      <c r="F53" s="65"/>
      <c r="G53" s="65"/>
      <c r="H53" s="65"/>
      <c r="I53" s="65"/>
      <c r="J53" s="65"/>
      <c r="K53" s="65"/>
      <c r="L53" s="65"/>
      <c r="M53" s="65"/>
      <c r="N53" s="65"/>
      <c r="O53" s="65"/>
      <c r="P53" s="65"/>
      <c r="Q53" s="65"/>
      <c r="R53" s="65"/>
    </row>
    <row r="54" spans="4:18" x14ac:dyDescent="0.3">
      <c r="D54" s="65"/>
      <c r="E54" s="65"/>
      <c r="F54" s="65"/>
      <c r="G54" s="65"/>
      <c r="H54" s="65"/>
      <c r="I54" s="65"/>
      <c r="J54" s="65"/>
      <c r="K54" s="65"/>
      <c r="L54" s="65"/>
      <c r="M54" s="65"/>
      <c r="N54" s="65"/>
      <c r="O54" s="65"/>
      <c r="P54" s="65"/>
      <c r="Q54" s="65"/>
      <c r="R54" s="65"/>
    </row>
    <row r="55" spans="4:18" x14ac:dyDescent="0.3">
      <c r="D55" s="65"/>
      <c r="E55" s="65"/>
      <c r="F55" s="65"/>
      <c r="G55" s="65"/>
      <c r="H55" s="65"/>
      <c r="I55" s="65"/>
      <c r="J55" s="65"/>
      <c r="K55" s="65"/>
      <c r="L55" s="65"/>
      <c r="M55" s="65"/>
      <c r="N55" s="65"/>
      <c r="O55" s="65"/>
      <c r="P55" s="65"/>
      <c r="Q55" s="65"/>
      <c r="R55" s="65"/>
    </row>
    <row r="56" spans="4:18" x14ac:dyDescent="0.3">
      <c r="D56" s="65"/>
      <c r="E56" s="65"/>
      <c r="F56" s="65"/>
      <c r="G56" s="65"/>
      <c r="H56" s="65"/>
      <c r="I56" s="65"/>
      <c r="J56" s="65"/>
      <c r="K56" s="65"/>
      <c r="L56" s="65"/>
      <c r="M56" s="65"/>
      <c r="N56" s="65"/>
      <c r="O56" s="65"/>
      <c r="P56" s="65"/>
      <c r="Q56" s="65"/>
      <c r="R56" s="65"/>
    </row>
    <row r="57" spans="4:18" x14ac:dyDescent="0.3">
      <c r="D57" s="65"/>
      <c r="E57" s="65"/>
      <c r="F57" s="65"/>
      <c r="G57" s="65"/>
      <c r="H57" s="65"/>
      <c r="I57" s="65"/>
      <c r="J57" s="65"/>
      <c r="K57" s="65"/>
      <c r="L57" s="65"/>
      <c r="M57" s="65"/>
      <c r="N57" s="65"/>
      <c r="O57" s="65"/>
      <c r="P57" s="65"/>
      <c r="Q57" s="65"/>
      <c r="R57" s="65"/>
    </row>
    <row r="58" spans="4:18" x14ac:dyDescent="0.3">
      <c r="D58" s="65"/>
      <c r="E58" s="65"/>
      <c r="F58" s="65"/>
      <c r="G58" s="65"/>
      <c r="H58" s="65"/>
      <c r="I58" s="65"/>
      <c r="J58" s="65"/>
      <c r="K58" s="65"/>
      <c r="L58" s="65"/>
      <c r="M58" s="65"/>
      <c r="N58" s="65"/>
      <c r="O58" s="65"/>
      <c r="P58" s="65"/>
      <c r="Q58" s="65"/>
      <c r="R58" s="65"/>
    </row>
    <row r="59" spans="4:18" x14ac:dyDescent="0.3">
      <c r="D59" s="65"/>
      <c r="E59" s="65"/>
      <c r="F59" s="65"/>
      <c r="G59" s="65"/>
      <c r="H59" s="65"/>
      <c r="I59" s="65"/>
      <c r="J59" s="65"/>
      <c r="K59" s="65"/>
      <c r="L59" s="65"/>
      <c r="M59" s="65"/>
      <c r="N59" s="65"/>
      <c r="O59" s="65"/>
      <c r="P59" s="65"/>
      <c r="Q59" s="65"/>
      <c r="R59" s="65"/>
    </row>
    <row r="70" spans="4:12" x14ac:dyDescent="0.3">
      <c r="D70" s="68"/>
      <c r="E70" s="68"/>
      <c r="F70" s="68"/>
      <c r="G70" s="68"/>
      <c r="H70" s="68"/>
      <c r="I70" s="68"/>
      <c r="J70" s="68"/>
      <c r="K70" s="68"/>
      <c r="L70" s="68"/>
    </row>
    <row r="71" spans="4:12" x14ac:dyDescent="0.3">
      <c r="E71" s="79"/>
      <c r="F71" s="79"/>
      <c r="G71" s="79"/>
      <c r="H71" s="79"/>
      <c r="I71" s="79"/>
    </row>
    <row r="72" spans="4:12" ht="20.5" x14ac:dyDescent="0.45">
      <c r="D72" s="74" t="s">
        <v>14</v>
      </c>
      <c r="E72" s="79"/>
      <c r="F72" s="79"/>
      <c r="G72" s="80"/>
      <c r="H72" s="80"/>
      <c r="I72" s="79"/>
    </row>
    <row r="73" spans="4:12" x14ac:dyDescent="0.3">
      <c r="E73" s="79"/>
      <c r="F73" s="79"/>
      <c r="G73" s="79"/>
      <c r="H73" s="79"/>
      <c r="I73" s="79"/>
    </row>
    <row r="74" spans="4:12" ht="18" x14ac:dyDescent="0.4">
      <c r="E74" s="79"/>
      <c r="F74" s="79"/>
      <c r="G74" s="81"/>
      <c r="H74" s="81"/>
      <c r="I74" s="79"/>
    </row>
    <row r="75" spans="4:12" x14ac:dyDescent="0.3">
      <c r="E75" s="79"/>
      <c r="F75" s="79"/>
      <c r="G75" s="79"/>
      <c r="H75" s="79"/>
      <c r="I75" s="79"/>
    </row>
  </sheetData>
  <sheetProtection algorithmName="SHA-512" hashValue="QLNSDtSgXxTNje3JqP2L9E0l+IP/N1Pt0tHS6RBxHdKuzw/evJ4Nf11dRQMSGQP/0RdVaAx/UVJzEnYl/zGqRA==" saltValue="R9YTYpkmi48wt8VTMy7DCg==" spinCount="100000" sheet="1" objects="1" scenarios="1"/>
  <mergeCells count="3">
    <mergeCell ref="D12:G12"/>
    <mergeCell ref="D13:G13"/>
    <mergeCell ref="I15:K19"/>
  </mergeCells>
  <pageMargins left="0.7" right="0.7" top="0.75" bottom="0.75" header="0.3" footer="0.3"/>
  <pageSetup paperSize="9" scale="62" fitToHeight="0" orientation="landscape" r:id="rId1"/>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300-000000000000}">
          <x14:formula1>
            <xm:f>'Listes déroulantes'!$G$8:$G$12</xm:f>
          </x14:formula1>
          <xm:sqref>E17:E18</xm:sqref>
        </x14:dataValidation>
        <x14:dataValidation type="list" allowBlank="1" showInputMessage="1" showErrorMessage="1" xr:uid="{00000000-0002-0000-0300-000001000000}">
          <x14:formula1>
            <xm:f>'Listes déroulantes'!#REF!</xm:f>
          </x14:formula1>
          <xm:sqref>E19:F19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pageSetUpPr fitToPage="1"/>
  </sheetPr>
  <dimension ref="B1:S95"/>
  <sheetViews>
    <sheetView showGridLines="0" topLeftCell="A37" zoomScale="70" zoomScaleNormal="70" workbookViewId="0">
      <selection activeCell="E37" sqref="E37"/>
    </sheetView>
  </sheetViews>
  <sheetFormatPr baseColWidth="10" defaultRowHeight="14.5" x14ac:dyDescent="0.35"/>
  <cols>
    <col min="1" max="1" width="4" customWidth="1"/>
    <col min="2" max="2" width="9.54296875" customWidth="1"/>
    <col min="3" max="3" width="4.54296875" customWidth="1"/>
    <col min="4" max="4" width="72" customWidth="1"/>
    <col min="5" max="5" width="29.81640625" customWidth="1"/>
    <col min="6" max="6" width="8.7265625" customWidth="1"/>
    <col min="7" max="8" width="8.81640625" customWidth="1"/>
    <col min="9" max="9" width="13.7265625" style="82" hidden="1" customWidth="1"/>
    <col min="10" max="10" width="22.26953125" customWidth="1"/>
    <col min="11" max="12" width="23.453125" customWidth="1"/>
    <col min="13" max="13" width="39.7265625" customWidth="1"/>
    <col min="15" max="15" width="11.26953125" customWidth="1"/>
  </cols>
  <sheetData>
    <row r="1" spans="2:19" x14ac:dyDescent="0.35">
      <c r="B1" s="230"/>
      <c r="C1" s="230"/>
      <c r="D1" s="230"/>
      <c r="E1" s="230"/>
      <c r="F1" s="230"/>
      <c r="G1" s="230"/>
      <c r="H1" s="230"/>
      <c r="I1" s="231"/>
      <c r="J1" s="230"/>
      <c r="K1" s="230"/>
      <c r="L1" s="230"/>
    </row>
    <row r="2" spans="2:19" x14ac:dyDescent="0.35">
      <c r="B2" s="230"/>
      <c r="C2" s="230"/>
      <c r="D2" s="230"/>
      <c r="E2" s="230"/>
      <c r="F2" s="230"/>
      <c r="G2" s="230"/>
      <c r="H2" s="230"/>
      <c r="I2" s="231"/>
      <c r="J2" s="230"/>
      <c r="K2" s="230"/>
      <c r="L2" s="230"/>
    </row>
    <row r="3" spans="2:19" x14ac:dyDescent="0.35">
      <c r="B3" s="230"/>
      <c r="C3" s="230"/>
      <c r="D3" s="230"/>
      <c r="E3" s="230"/>
      <c r="F3" s="230"/>
      <c r="G3" s="230"/>
      <c r="H3" s="230"/>
      <c r="I3" s="231"/>
      <c r="J3" s="230"/>
      <c r="K3" s="230"/>
      <c r="L3" s="230"/>
    </row>
    <row r="4" spans="2:19" x14ac:dyDescent="0.35">
      <c r="B4" s="230"/>
      <c r="C4" s="230"/>
      <c r="D4" s="230"/>
      <c r="E4" s="230"/>
      <c r="F4" s="230"/>
      <c r="G4" s="230"/>
      <c r="H4" s="230"/>
      <c r="I4" s="231"/>
      <c r="J4" s="230"/>
      <c r="K4" s="230"/>
      <c r="L4" s="230"/>
    </row>
    <row r="5" spans="2:19" x14ac:dyDescent="0.35">
      <c r="B5" s="230"/>
      <c r="C5" s="230"/>
      <c r="D5" s="230"/>
      <c r="E5" s="230"/>
      <c r="F5" s="230"/>
      <c r="G5" s="230"/>
      <c r="H5" s="230"/>
      <c r="I5" s="231"/>
      <c r="J5" s="230"/>
      <c r="K5" s="230"/>
      <c r="L5" s="230"/>
    </row>
    <row r="6" spans="2:19" x14ac:dyDescent="0.35">
      <c r="B6" s="230"/>
      <c r="C6" s="230"/>
      <c r="D6" s="230"/>
      <c r="E6" s="230"/>
      <c r="F6" s="230"/>
      <c r="G6" s="230"/>
      <c r="H6" s="230"/>
      <c r="I6" s="231"/>
      <c r="J6" s="230"/>
      <c r="K6" s="230"/>
      <c r="L6" s="230"/>
    </row>
    <row r="7" spans="2:19" x14ac:dyDescent="0.35">
      <c r="B7" s="230"/>
      <c r="C7" s="230"/>
      <c r="D7" s="230"/>
      <c r="E7" s="230"/>
      <c r="F7" s="230"/>
      <c r="G7" s="230"/>
      <c r="H7" s="230"/>
      <c r="I7" s="231"/>
      <c r="J7" s="230"/>
      <c r="K7" s="230"/>
      <c r="L7" s="230"/>
    </row>
    <row r="8" spans="2:19" x14ac:dyDescent="0.35">
      <c r="B8" s="230"/>
      <c r="C8" s="230"/>
      <c r="D8" s="230"/>
      <c r="E8" s="230"/>
      <c r="F8" s="230"/>
      <c r="G8" s="230"/>
      <c r="H8" s="230"/>
      <c r="I8" s="231"/>
      <c r="J8" s="230"/>
      <c r="K8" s="230"/>
      <c r="L8" s="230"/>
    </row>
    <row r="9" spans="2:19" x14ac:dyDescent="0.35">
      <c r="B9" s="230"/>
      <c r="C9" s="230"/>
      <c r="D9" s="230"/>
      <c r="E9" s="230"/>
      <c r="F9" s="230"/>
      <c r="G9" s="230"/>
      <c r="H9" s="230"/>
      <c r="I9" s="231"/>
      <c r="J9" s="230"/>
      <c r="K9" s="230"/>
      <c r="L9" s="230"/>
    </row>
    <row r="10" spans="2:19" x14ac:dyDescent="0.35">
      <c r="B10" s="230"/>
      <c r="C10" s="230"/>
      <c r="D10" s="230"/>
      <c r="E10" s="230"/>
      <c r="F10" s="230"/>
      <c r="G10" s="230"/>
      <c r="H10" s="230"/>
      <c r="I10" s="231"/>
      <c r="J10" s="230"/>
      <c r="K10" s="230"/>
      <c r="L10" s="230"/>
    </row>
    <row r="11" spans="2:19" ht="15" customHeight="1" x14ac:dyDescent="0.35">
      <c r="B11" s="230"/>
      <c r="C11" s="230"/>
      <c r="D11" s="230"/>
      <c r="E11" s="230"/>
      <c r="F11" s="230"/>
      <c r="G11" s="230"/>
      <c r="H11" s="230"/>
      <c r="I11" s="231"/>
      <c r="J11" s="230"/>
      <c r="K11" s="230"/>
      <c r="L11" s="230"/>
    </row>
    <row r="12" spans="2:19" ht="39" customHeight="1" x14ac:dyDescent="0.35">
      <c r="B12" s="230"/>
      <c r="C12" s="230"/>
      <c r="D12" s="647" t="s">
        <v>15</v>
      </c>
      <c r="E12" s="647"/>
      <c r="F12" s="647"/>
      <c r="G12" s="647"/>
      <c r="H12" s="232"/>
      <c r="I12" s="233"/>
      <c r="J12" s="230"/>
      <c r="K12" s="230"/>
      <c r="L12" s="230"/>
    </row>
    <row r="13" spans="2:19" ht="139.5" customHeight="1" x14ac:dyDescent="0.35">
      <c r="B13" s="230"/>
      <c r="C13" s="230"/>
      <c r="D13" s="689" t="s">
        <v>432</v>
      </c>
      <c r="E13" s="689"/>
      <c r="F13" s="689"/>
      <c r="G13" s="689"/>
      <c r="H13" s="234"/>
      <c r="I13" s="235"/>
      <c r="J13" s="230"/>
      <c r="K13" s="230"/>
      <c r="L13" s="230"/>
    </row>
    <row r="14" spans="2:19" x14ac:dyDescent="0.35">
      <c r="B14" s="230"/>
      <c r="C14" s="230"/>
      <c r="D14" s="230"/>
      <c r="E14" s="230"/>
      <c r="F14" s="230"/>
      <c r="G14" s="230"/>
      <c r="H14" s="230"/>
      <c r="I14" s="231"/>
      <c r="J14" s="230"/>
      <c r="K14" s="230"/>
      <c r="L14" s="230"/>
    </row>
    <row r="15" spans="2:19" ht="35.25" customHeight="1" x14ac:dyDescent="0.35">
      <c r="B15" s="230"/>
      <c r="C15" s="236"/>
      <c r="D15" s="188"/>
      <c r="E15" s="237" t="s">
        <v>3</v>
      </c>
      <c r="F15" s="238"/>
      <c r="G15" s="190"/>
      <c r="H15" s="190"/>
      <c r="I15" s="239"/>
      <c r="J15" s="682"/>
      <c r="K15" s="683"/>
      <c r="L15" s="684"/>
      <c r="M15" s="20"/>
    </row>
    <row r="16" spans="2:19" ht="54.75" customHeight="1" x14ac:dyDescent="0.35">
      <c r="B16" s="230"/>
      <c r="C16" s="230"/>
      <c r="D16" s="451" t="s">
        <v>337</v>
      </c>
      <c r="E16" s="240"/>
      <c r="F16" s="455">
        <f>IF(E16="Non",0,IF(E16="Oui",12,0))</f>
        <v>0</v>
      </c>
      <c r="G16" s="455">
        <v>1</v>
      </c>
      <c r="H16" s="200"/>
      <c r="I16" s="231"/>
      <c r="J16" s="685"/>
      <c r="K16" s="686"/>
      <c r="L16" s="687"/>
      <c r="O16" s="9"/>
      <c r="R16" s="17"/>
      <c r="S16" s="8"/>
    </row>
    <row r="17" spans="2:19" ht="57" customHeight="1" x14ac:dyDescent="0.35">
      <c r="B17" s="230"/>
      <c r="C17" s="230"/>
      <c r="D17" s="451" t="s">
        <v>265</v>
      </c>
      <c r="E17" s="240"/>
      <c r="F17" s="455">
        <f>IF(E17="0-2%",0,IF(E17="2-4%",4,IF(E17="4-6%",8,IF(E17="&gt;6%",12,0))))</f>
        <v>0</v>
      </c>
      <c r="G17" s="455">
        <v>1</v>
      </c>
      <c r="H17" s="200"/>
      <c r="I17" s="231"/>
      <c r="J17" s="685"/>
      <c r="K17" s="686"/>
      <c r="L17" s="687"/>
      <c r="O17" s="9"/>
      <c r="R17" s="17"/>
      <c r="S17" s="8"/>
    </row>
    <row r="18" spans="2:19" s="7" customFormat="1" ht="21" customHeight="1" x14ac:dyDescent="0.35">
      <c r="B18" s="241"/>
      <c r="C18" s="241"/>
      <c r="D18" s="451" t="s">
        <v>444</v>
      </c>
      <c r="E18" s="240"/>
      <c r="F18" s="456">
        <f>(F16*G16+F17*G17)/2</f>
        <v>0</v>
      </c>
      <c r="G18" s="437">
        <v>1</v>
      </c>
      <c r="H18" s="203"/>
      <c r="I18" s="242"/>
      <c r="J18" s="685"/>
      <c r="K18" s="686"/>
      <c r="L18" s="687"/>
      <c r="O18" s="13"/>
      <c r="R18" s="19"/>
    </row>
    <row r="19" spans="2:19" s="7" customFormat="1" x14ac:dyDescent="0.35">
      <c r="B19" s="241"/>
      <c r="C19" s="241"/>
      <c r="D19" s="452"/>
      <c r="E19" s="244"/>
      <c r="F19" s="457"/>
      <c r="G19" s="458"/>
      <c r="H19" s="241"/>
      <c r="I19" s="245"/>
      <c r="J19" s="685"/>
      <c r="K19" s="686"/>
      <c r="L19" s="687"/>
      <c r="O19" s="13"/>
      <c r="R19" s="19"/>
    </row>
    <row r="20" spans="2:19" s="7" customFormat="1" ht="39.75" customHeight="1" x14ac:dyDescent="0.35">
      <c r="B20" s="241"/>
      <c r="C20" s="241"/>
      <c r="D20" s="453" t="s">
        <v>271</v>
      </c>
      <c r="E20" s="246"/>
      <c r="F20" s="457"/>
      <c r="G20" s="459"/>
      <c r="H20" s="247"/>
      <c r="I20" s="247"/>
      <c r="J20" s="685"/>
      <c r="K20" s="686"/>
      <c r="L20" s="687"/>
      <c r="O20" s="13"/>
      <c r="R20" s="19"/>
    </row>
    <row r="21" spans="2:19" s="7" customFormat="1" ht="27" customHeight="1" x14ac:dyDescent="0.35">
      <c r="B21" s="241"/>
      <c r="C21" s="241"/>
      <c r="D21" s="454" t="s">
        <v>272</v>
      </c>
      <c r="E21" s="248"/>
      <c r="F21" s="460">
        <f>IF(E21="Oui",12,(IF(E21="Parfois",6,(IF(E21="Non",0,0)))))</f>
        <v>0</v>
      </c>
      <c r="G21" s="460">
        <v>1</v>
      </c>
      <c r="H21" s="249"/>
      <c r="I21" s="245"/>
      <c r="J21" s="685"/>
      <c r="K21" s="686"/>
      <c r="L21" s="687"/>
      <c r="O21" s="13"/>
      <c r="R21" s="19"/>
    </row>
    <row r="22" spans="2:19" s="7" customFormat="1" ht="23.25" customHeight="1" x14ac:dyDescent="0.35">
      <c r="B22" s="241"/>
      <c r="C22" s="241"/>
      <c r="D22" s="454" t="s">
        <v>273</v>
      </c>
      <c r="E22" s="248"/>
      <c r="F22" s="460">
        <f>IF(E22="Oui",12,(IF(E22="Parfois",6,(IF(E22="Non",0,0)))))</f>
        <v>0</v>
      </c>
      <c r="G22" s="460">
        <v>1</v>
      </c>
      <c r="H22" s="249"/>
      <c r="I22" s="245"/>
      <c r="J22" s="685"/>
      <c r="K22" s="686"/>
      <c r="L22" s="687"/>
      <c r="O22" s="13"/>
      <c r="R22" s="19"/>
    </row>
    <row r="23" spans="2:19" s="7" customFormat="1" ht="22.5" customHeight="1" x14ac:dyDescent="0.35">
      <c r="B23" s="241"/>
      <c r="C23" s="241"/>
      <c r="D23" s="454" t="s">
        <v>338</v>
      </c>
      <c r="E23" s="248"/>
      <c r="F23" s="460">
        <f>IF(E23="0%",0,IF(E23="1-10%",4,IF(E23="10-20%",8,IF(E23="&gt;20%",12,0))))</f>
        <v>0</v>
      </c>
      <c r="G23" s="460">
        <v>1</v>
      </c>
      <c r="H23" s="249"/>
      <c r="I23" s="245"/>
      <c r="J23" s="685"/>
      <c r="K23" s="686"/>
      <c r="L23" s="687"/>
      <c r="O23" s="13"/>
      <c r="R23" s="19"/>
    </row>
    <row r="24" spans="2:19" s="7" customFormat="1" x14ac:dyDescent="0.35">
      <c r="B24" s="241"/>
      <c r="C24" s="241"/>
      <c r="D24" s="250"/>
      <c r="E24" s="251"/>
      <c r="F24" s="461">
        <f>SUM((F21*G21+F23*G23+F23*G23))/(G21+G23+G22)</f>
        <v>0</v>
      </c>
      <c r="G24" s="461">
        <v>1</v>
      </c>
      <c r="H24" s="249"/>
      <c r="I24" s="247"/>
      <c r="J24" s="685"/>
      <c r="K24" s="686"/>
      <c r="L24" s="687"/>
      <c r="O24" s="13"/>
      <c r="R24" s="19"/>
    </row>
    <row r="25" spans="2:19" s="7" customFormat="1" x14ac:dyDescent="0.35">
      <c r="B25" s="241"/>
      <c r="C25" s="241"/>
      <c r="D25" s="250"/>
      <c r="E25" s="251"/>
      <c r="F25" s="244"/>
      <c r="G25" s="252"/>
      <c r="H25" s="252"/>
      <c r="I25" s="247"/>
      <c r="J25" s="685"/>
      <c r="K25" s="686"/>
      <c r="L25" s="687"/>
      <c r="O25" s="13"/>
      <c r="R25" s="19"/>
    </row>
    <row r="26" spans="2:19" s="7" customFormat="1" ht="129" customHeight="1" x14ac:dyDescent="0.35">
      <c r="B26" s="241"/>
      <c r="C26" s="241"/>
      <c r="D26" s="688" t="s">
        <v>237</v>
      </c>
      <c r="E26" s="688"/>
      <c r="F26" s="690" t="s">
        <v>238</v>
      </c>
      <c r="G26" s="690"/>
      <c r="H26" s="253"/>
      <c r="I26" s="254"/>
      <c r="J26" s="685"/>
      <c r="K26" s="686"/>
      <c r="L26" s="687"/>
      <c r="O26" s="13"/>
      <c r="R26" s="19"/>
    </row>
    <row r="27" spans="2:19" x14ac:dyDescent="0.35">
      <c r="B27" s="230"/>
      <c r="C27" s="230"/>
      <c r="D27" s="230"/>
      <c r="E27" s="255"/>
      <c r="F27" s="255"/>
      <c r="G27" s="230"/>
      <c r="H27" s="230"/>
      <c r="I27" s="231"/>
      <c r="J27" s="230"/>
      <c r="K27" s="230"/>
      <c r="L27" s="230"/>
      <c r="O27" s="9"/>
      <c r="P27" s="8"/>
      <c r="R27" s="21"/>
      <c r="S27" s="18"/>
    </row>
    <row r="28" spans="2:19" ht="34.5" customHeight="1" x14ac:dyDescent="0.35">
      <c r="B28" s="230"/>
      <c r="C28" s="230"/>
      <c r="D28" s="453" t="s">
        <v>275</v>
      </c>
      <c r="E28" s="21"/>
      <c r="F28" s="255"/>
      <c r="G28" s="230"/>
      <c r="H28" s="230"/>
      <c r="I28" s="231"/>
      <c r="J28" s="230"/>
      <c r="K28" s="230"/>
      <c r="L28" s="230"/>
      <c r="O28" s="9"/>
      <c r="P28" s="8"/>
      <c r="R28" s="21"/>
      <c r="S28" s="18"/>
    </row>
    <row r="29" spans="2:19" ht="42.75" customHeight="1" x14ac:dyDescent="0.35">
      <c r="B29" s="230"/>
      <c r="C29" s="230"/>
      <c r="D29" s="451" t="s">
        <v>276</v>
      </c>
      <c r="E29" s="256"/>
      <c r="F29" s="461">
        <f>IF(E29="0%",0,IF(E29="1-25%",4,IF(E29="25-50%",6,IF(E29="50-75%",8,IF(E29="&gt;75%",12,0)))))</f>
        <v>0</v>
      </c>
      <c r="G29" s="461">
        <v>1</v>
      </c>
      <c r="H29" s="249"/>
      <c r="I29" s="231"/>
      <c r="J29" s="230"/>
      <c r="K29" s="230"/>
      <c r="L29" s="230"/>
      <c r="O29" s="9"/>
      <c r="P29" s="8"/>
      <c r="R29" s="21"/>
      <c r="S29" s="18"/>
    </row>
    <row r="30" spans="2:19" ht="18.75" customHeight="1" x14ac:dyDescent="0.35">
      <c r="B30" s="230"/>
      <c r="C30" s="230"/>
      <c r="D30" s="462"/>
      <c r="E30" s="258"/>
      <c r="F30" s="464"/>
      <c r="G30" s="459"/>
      <c r="H30" s="247"/>
      <c r="I30" s="247"/>
      <c r="J30" s="259"/>
      <c r="K30" s="259"/>
      <c r="L30" s="260"/>
      <c r="O30" s="9"/>
      <c r="P30" s="8"/>
      <c r="R30" s="21"/>
      <c r="S30" s="18"/>
    </row>
    <row r="31" spans="2:19" ht="62.25" customHeight="1" x14ac:dyDescent="0.35">
      <c r="B31" s="230"/>
      <c r="C31" s="230"/>
      <c r="D31" s="453" t="s">
        <v>280</v>
      </c>
      <c r="E31" s="261"/>
      <c r="F31" s="465">
        <f>IF(E31="0%",0,IF(E31="0-10%",4,IF(E31="10-20%",6,IF(E31="&gt;20%",12,0))))</f>
        <v>0</v>
      </c>
      <c r="G31" s="465">
        <v>1</v>
      </c>
      <c r="H31" s="148"/>
      <c r="I31" s="231"/>
      <c r="J31" s="262"/>
      <c r="K31" s="263"/>
      <c r="L31" s="260"/>
    </row>
    <row r="32" spans="2:19" ht="19.5" customHeight="1" x14ac:dyDescent="0.35">
      <c r="B32" s="230"/>
      <c r="C32" s="230"/>
      <c r="D32" s="463"/>
      <c r="E32" s="230"/>
      <c r="F32" s="466"/>
      <c r="G32" s="467"/>
      <c r="H32" s="252"/>
      <c r="I32" s="265" t="s">
        <v>123</v>
      </c>
      <c r="J32" s="230"/>
      <c r="K32" s="266"/>
      <c r="L32" s="231"/>
    </row>
    <row r="33" spans="2:18" ht="54.75" customHeight="1" x14ac:dyDescent="0.35">
      <c r="B33" s="230"/>
      <c r="C33" s="230"/>
      <c r="D33" s="453" t="s">
        <v>230</v>
      </c>
      <c r="E33" s="267"/>
      <c r="F33" s="465">
        <f>IF(E33="Non applicable pour les entreprises de moins de 20 salariés",1,IF(E33="environ 3%",0,IF(E33="environ 6%",6,IF(E33="&gt;6% (supérieur à la legislation)",12,0))))</f>
        <v>0</v>
      </c>
      <c r="G33" s="465">
        <v>1</v>
      </c>
      <c r="H33" s="148"/>
      <c r="I33" s="268" t="s">
        <v>124</v>
      </c>
      <c r="J33" s="230"/>
      <c r="K33" s="269"/>
      <c r="L33" s="231"/>
    </row>
    <row r="34" spans="2:18" ht="16.5" customHeight="1" x14ac:dyDescent="0.35">
      <c r="B34" s="230"/>
      <c r="C34" s="230"/>
      <c r="D34" s="257"/>
      <c r="E34" s="258"/>
      <c r="F34" s="270"/>
      <c r="G34" s="269"/>
      <c r="H34" s="269"/>
      <c r="I34" s="268" t="s">
        <v>125</v>
      </c>
      <c r="J34" s="230"/>
      <c r="K34" s="269"/>
      <c r="L34" s="231"/>
    </row>
    <row r="35" spans="2:18" ht="51" customHeight="1" x14ac:dyDescent="0.35">
      <c r="B35" s="230"/>
      <c r="C35" s="230"/>
      <c r="D35" s="688" t="s">
        <v>210</v>
      </c>
      <c r="E35" s="688"/>
      <c r="F35" s="270"/>
      <c r="G35" s="269"/>
      <c r="H35" s="269"/>
      <c r="I35" s="268" t="s">
        <v>122</v>
      </c>
      <c r="J35" s="230"/>
      <c r="K35" s="269"/>
      <c r="L35" s="231"/>
    </row>
    <row r="36" spans="2:18" ht="19.5" customHeight="1" x14ac:dyDescent="0.35">
      <c r="B36" s="230"/>
      <c r="C36" s="230"/>
      <c r="D36" s="271"/>
      <c r="E36" s="230"/>
      <c r="F36" s="230"/>
      <c r="G36" s="252"/>
      <c r="H36" s="252"/>
      <c r="I36" s="252"/>
      <c r="J36" s="266"/>
      <c r="K36" s="266"/>
      <c r="L36" s="231"/>
    </row>
    <row r="37" spans="2:18" ht="52.5" customHeight="1" x14ac:dyDescent="0.35">
      <c r="B37" s="230"/>
      <c r="C37" s="230"/>
      <c r="D37" s="453" t="s">
        <v>445</v>
      </c>
      <c r="E37" s="272"/>
      <c r="F37" s="461">
        <f>IF(E37="Oui",12,IF(E37="Non",0,0))</f>
        <v>0</v>
      </c>
      <c r="G37" s="461">
        <v>1</v>
      </c>
      <c r="H37" s="249"/>
      <c r="I37" s="231"/>
      <c r="J37" s="266"/>
      <c r="K37" s="266"/>
      <c r="L37" s="231"/>
    </row>
    <row r="38" spans="2:18" ht="19.5" customHeight="1" x14ac:dyDescent="0.35">
      <c r="B38" s="230"/>
      <c r="C38" s="230"/>
      <c r="D38" s="264"/>
      <c r="E38" s="230"/>
      <c r="F38" s="230"/>
      <c r="G38" s="252"/>
      <c r="H38" s="252"/>
      <c r="I38" s="252"/>
      <c r="J38" s="266"/>
      <c r="K38" s="266"/>
      <c r="L38" s="231"/>
    </row>
    <row r="39" spans="2:18" ht="19.5" customHeight="1" x14ac:dyDescent="0.35">
      <c r="B39" s="230"/>
      <c r="C39" s="230"/>
      <c r="D39" s="264"/>
      <c r="E39" s="230"/>
      <c r="F39" s="230"/>
      <c r="G39" s="252"/>
      <c r="H39" s="252"/>
      <c r="I39" s="252"/>
      <c r="J39" s="266"/>
      <c r="K39" s="266"/>
      <c r="L39" s="231"/>
    </row>
    <row r="40" spans="2:18" ht="19.5" customHeight="1" x14ac:dyDescent="0.35">
      <c r="B40" s="230"/>
      <c r="C40" s="230"/>
      <c r="D40" s="264"/>
      <c r="E40" s="230"/>
      <c r="F40" s="230"/>
      <c r="G40" s="252"/>
      <c r="H40" s="252"/>
      <c r="I40" s="252"/>
      <c r="J40" s="266"/>
      <c r="K40" s="266"/>
      <c r="L40" s="231"/>
    </row>
    <row r="41" spans="2:18" ht="19.5" customHeight="1" x14ac:dyDescent="0.35">
      <c r="B41" s="230"/>
      <c r="C41" s="230"/>
      <c r="D41" s="264"/>
      <c r="E41" s="230"/>
      <c r="F41" s="230"/>
      <c r="G41" s="252"/>
      <c r="H41" s="252"/>
      <c r="I41" s="252"/>
      <c r="J41" s="266"/>
      <c r="K41" s="266"/>
      <c r="L41" s="231"/>
    </row>
    <row r="42" spans="2:18" x14ac:dyDescent="0.35">
      <c r="B42" s="230"/>
      <c r="C42" s="230"/>
      <c r="D42" s="273"/>
      <c r="E42" s="274"/>
      <c r="F42" s="274"/>
      <c r="G42" s="274"/>
      <c r="H42" s="274"/>
      <c r="I42" s="275"/>
      <c r="J42" s="274"/>
      <c r="K42" s="274"/>
      <c r="L42" s="274"/>
      <c r="M42" s="6"/>
    </row>
    <row r="43" spans="2:18" s="5" customFormat="1" ht="15" thickBot="1" x14ac:dyDescent="0.4">
      <c r="B43" s="276"/>
      <c r="C43" s="276"/>
      <c r="D43" s="243"/>
      <c r="E43" s="276"/>
      <c r="F43" s="276"/>
      <c r="G43" s="276"/>
      <c r="H43" s="276"/>
      <c r="I43" s="277"/>
      <c r="J43" s="276"/>
      <c r="K43" s="276"/>
      <c r="L43" s="276"/>
    </row>
    <row r="44" spans="2:18" s="5" customFormat="1" ht="21.5" thickTop="1" thickBot="1" x14ac:dyDescent="0.4">
      <c r="B44" s="276"/>
      <c r="C44" s="276"/>
      <c r="D44" s="168" t="s">
        <v>21</v>
      </c>
      <c r="E44" s="276"/>
      <c r="F44" s="276"/>
      <c r="G44" s="276"/>
      <c r="H44" s="276"/>
      <c r="I44" s="277"/>
      <c r="J44" s="468">
        <f>(F16*G16+F24*G24+J29*G29+F31*G31+F33*G33+F37*G37)/(G16+G24+G29+G31+G33+G37)</f>
        <v>0</v>
      </c>
      <c r="K44" s="276"/>
      <c r="L44" s="276"/>
    </row>
    <row r="45" spans="2:18" s="5" customFormat="1" ht="21.5" thickTop="1" x14ac:dyDescent="0.35">
      <c r="B45" s="276"/>
      <c r="C45" s="276"/>
      <c r="D45" s="278" t="s">
        <v>22</v>
      </c>
      <c r="E45" s="276"/>
      <c r="F45" s="276"/>
      <c r="G45" s="276"/>
      <c r="H45" s="276"/>
      <c r="I45" s="277"/>
      <c r="J45" s="276" t="str">
        <f>IF(E47="","",IF(E47="A",4,IF(E47="B",3,IF(E47="C",2,IF(E47="D",1)))))</f>
        <v/>
      </c>
      <c r="K45" s="276"/>
      <c r="L45" s="276"/>
    </row>
    <row r="46" spans="2:18" s="5" customFormat="1" ht="23.5" x14ac:dyDescent="0.55000000000000004">
      <c r="B46" s="276"/>
      <c r="C46" s="276"/>
      <c r="D46" s="243"/>
      <c r="E46" s="276"/>
      <c r="F46" s="276"/>
      <c r="G46" s="276"/>
      <c r="H46" s="276"/>
      <c r="I46" s="277"/>
      <c r="J46" s="276"/>
      <c r="K46" s="279"/>
      <c r="L46" s="279"/>
    </row>
    <row r="47" spans="2:18" ht="23.5" x14ac:dyDescent="0.55000000000000004">
      <c r="B47" s="230"/>
      <c r="C47" s="230"/>
      <c r="D47" s="280"/>
      <c r="E47" s="279" t="str">
        <f>IF(J44=0,"",IF(AND(J44&gt;=0,J44&lt;3),"D",IF(AND(J44&gt;=3,J44&lt;6),"C",IF(AND(J44&gt;=6,J44&lt;9),"B",IF(J44&gt;=9,"A")))))</f>
        <v/>
      </c>
      <c r="F47" s="279"/>
      <c r="G47" s="230"/>
      <c r="H47" s="230"/>
      <c r="I47" s="231"/>
      <c r="J47" s="276"/>
      <c r="K47" s="230"/>
      <c r="L47" s="230"/>
      <c r="R47" t="str">
        <f>S16&amp;"
"</f>
        <v xml:space="preserve">
</v>
      </c>
    </row>
    <row r="48" spans="2:18" ht="15.5" x14ac:dyDescent="0.35">
      <c r="B48" s="230"/>
      <c r="C48" s="230"/>
      <c r="D48" s="281" t="s">
        <v>1</v>
      </c>
      <c r="E48" s="282"/>
      <c r="F48" s="282"/>
      <c r="G48" s="230"/>
      <c r="H48" s="230"/>
      <c r="I48" s="231"/>
      <c r="J48" s="230"/>
      <c r="K48" s="230"/>
      <c r="L48" s="230"/>
    </row>
    <row r="49" spans="2:19" x14ac:dyDescent="0.35">
      <c r="B49" s="230"/>
      <c r="C49" s="230"/>
      <c r="D49" s="230"/>
      <c r="E49" s="230"/>
      <c r="F49" s="230"/>
      <c r="G49" s="230"/>
      <c r="H49" s="230"/>
      <c r="I49" s="231"/>
      <c r="J49" s="230"/>
      <c r="K49" s="230"/>
      <c r="L49" s="230"/>
      <c r="O49" s="10"/>
    </row>
    <row r="50" spans="2:19" x14ac:dyDescent="0.35">
      <c r="B50" s="230"/>
      <c r="C50" s="230"/>
      <c r="D50" s="230"/>
      <c r="E50" s="230"/>
      <c r="F50" s="230"/>
      <c r="G50" s="230"/>
      <c r="H50" s="230"/>
      <c r="I50" s="231"/>
      <c r="J50" s="230"/>
      <c r="K50" s="230"/>
      <c r="L50" s="230"/>
      <c r="O50" s="10"/>
    </row>
    <row r="51" spans="2:19" x14ac:dyDescent="0.35">
      <c r="O51" s="10"/>
    </row>
    <row r="52" spans="2:19" x14ac:dyDescent="0.35">
      <c r="D52" s="6"/>
      <c r="E52" s="6"/>
      <c r="F52" s="6"/>
      <c r="G52" s="6"/>
      <c r="H52" s="6"/>
      <c r="I52" s="85"/>
      <c r="J52" s="6"/>
      <c r="K52" s="6"/>
      <c r="L52" s="6"/>
      <c r="M52" s="6"/>
      <c r="O52" s="10"/>
    </row>
    <row r="54" spans="2:19" ht="20.5" x14ac:dyDescent="0.45">
      <c r="C54" s="2"/>
      <c r="D54" s="74" t="s">
        <v>13</v>
      </c>
      <c r="E54" s="23"/>
      <c r="F54" s="23"/>
    </row>
    <row r="55" spans="2:19" x14ac:dyDescent="0.35">
      <c r="C55" s="1"/>
      <c r="D55" s="9"/>
      <c r="E55" s="9"/>
      <c r="F55" s="9"/>
      <c r="G55" s="9"/>
      <c r="H55" s="9"/>
      <c r="I55" s="86"/>
      <c r="J55" s="9"/>
      <c r="K55" s="9"/>
      <c r="L55" s="9"/>
      <c r="M55" s="9"/>
      <c r="N55" s="9"/>
      <c r="O55" s="9"/>
      <c r="P55" s="9"/>
      <c r="Q55" s="9"/>
      <c r="R55" s="9"/>
      <c r="S55" s="9"/>
    </row>
    <row r="56" spans="2:19" x14ac:dyDescent="0.35">
      <c r="C56" s="1"/>
      <c r="D56" s="9"/>
      <c r="E56" s="9"/>
      <c r="F56" s="9"/>
      <c r="G56" s="9"/>
      <c r="H56" s="9"/>
      <c r="I56" s="86"/>
      <c r="J56" s="9"/>
      <c r="K56" s="9"/>
      <c r="L56" s="9"/>
      <c r="M56" s="9"/>
      <c r="N56" s="9"/>
      <c r="O56" s="9"/>
      <c r="P56" s="9"/>
      <c r="Q56" s="9"/>
      <c r="R56" s="9"/>
      <c r="S56" s="9"/>
    </row>
    <row r="57" spans="2:19" x14ac:dyDescent="0.35">
      <c r="C57" s="3"/>
      <c r="D57" s="9"/>
      <c r="E57" s="9"/>
      <c r="F57" s="9"/>
      <c r="G57" s="9"/>
      <c r="H57" s="9"/>
      <c r="I57" s="86"/>
      <c r="J57" s="9"/>
      <c r="K57" s="9"/>
      <c r="L57" s="9"/>
      <c r="M57" s="9"/>
      <c r="N57" s="9"/>
      <c r="O57" s="9"/>
      <c r="P57" s="9"/>
      <c r="Q57" s="9"/>
      <c r="R57" s="9"/>
      <c r="S57" s="9"/>
    </row>
    <row r="58" spans="2:19" x14ac:dyDescent="0.35">
      <c r="C58" s="1"/>
      <c r="D58" s="9"/>
      <c r="E58" s="9"/>
      <c r="F58" s="9"/>
      <c r="G58" s="9"/>
      <c r="H58" s="9"/>
      <c r="I58" s="86"/>
      <c r="J58" s="9"/>
      <c r="K58" s="9"/>
      <c r="L58" s="9"/>
      <c r="M58" s="9"/>
      <c r="N58" s="9"/>
      <c r="O58" s="9"/>
      <c r="P58" s="9"/>
      <c r="Q58" s="9"/>
      <c r="R58" s="9"/>
      <c r="S58" s="9"/>
    </row>
    <row r="59" spans="2:19" ht="23.5" x14ac:dyDescent="0.55000000000000004">
      <c r="C59" s="4"/>
      <c r="D59" s="9"/>
      <c r="E59" s="9"/>
      <c r="F59" s="9"/>
      <c r="G59" s="9"/>
      <c r="H59" s="9"/>
      <c r="I59" s="86"/>
      <c r="J59" s="9"/>
      <c r="K59" s="9"/>
      <c r="L59" s="9"/>
      <c r="M59" s="16"/>
      <c r="N59" s="9"/>
      <c r="O59" s="9"/>
      <c r="P59" s="9"/>
      <c r="Q59" s="9"/>
      <c r="R59" s="9"/>
      <c r="S59" s="9"/>
    </row>
    <row r="60" spans="2:19" x14ac:dyDescent="0.35">
      <c r="D60" s="9"/>
      <c r="E60" s="9"/>
      <c r="F60" s="9"/>
      <c r="G60" s="9"/>
      <c r="H60" s="9"/>
      <c r="I60" s="86"/>
      <c r="J60" s="9"/>
      <c r="K60" s="9"/>
      <c r="L60" s="9"/>
      <c r="M60" s="9"/>
      <c r="N60" s="9"/>
      <c r="O60" s="9"/>
      <c r="P60" s="9"/>
      <c r="Q60" s="9"/>
      <c r="R60" s="9"/>
      <c r="S60" s="9"/>
    </row>
    <row r="61" spans="2:19" x14ac:dyDescent="0.35">
      <c r="D61" s="9"/>
      <c r="E61" s="9"/>
      <c r="F61" s="9"/>
      <c r="G61" s="9"/>
      <c r="H61" s="9"/>
      <c r="I61" s="86"/>
      <c r="J61" s="9"/>
      <c r="K61" s="9"/>
      <c r="L61" s="9"/>
      <c r="M61" s="9"/>
      <c r="N61" s="9"/>
      <c r="O61" s="9"/>
      <c r="P61" s="9"/>
      <c r="Q61" s="9"/>
      <c r="R61" s="9"/>
      <c r="S61" s="9"/>
    </row>
    <row r="62" spans="2:19" x14ac:dyDescent="0.35">
      <c r="D62" s="9"/>
      <c r="E62" s="9"/>
      <c r="F62" s="9"/>
      <c r="G62" s="9"/>
      <c r="H62" s="9"/>
      <c r="I62" s="86"/>
      <c r="J62" s="9"/>
      <c r="K62" s="9"/>
      <c r="L62" s="9"/>
      <c r="M62" s="9"/>
      <c r="N62" s="9"/>
      <c r="O62" s="9"/>
      <c r="P62" s="9"/>
      <c r="Q62" s="9"/>
      <c r="R62" s="9"/>
      <c r="S62" s="9"/>
    </row>
    <row r="63" spans="2:19" x14ac:dyDescent="0.35">
      <c r="D63" s="9"/>
      <c r="E63" s="9"/>
      <c r="F63" s="9"/>
      <c r="G63" s="9"/>
      <c r="H63" s="9"/>
      <c r="I63" s="86"/>
      <c r="J63" s="9"/>
      <c r="K63" s="9"/>
      <c r="L63" s="9"/>
      <c r="M63" s="9"/>
      <c r="N63" s="9"/>
      <c r="O63" s="9"/>
      <c r="P63" s="9"/>
      <c r="Q63" s="9"/>
      <c r="R63" s="9"/>
      <c r="S63" s="9"/>
    </row>
    <row r="64" spans="2:19" x14ac:dyDescent="0.35">
      <c r="D64" s="9"/>
      <c r="E64" s="9"/>
      <c r="F64" s="9"/>
      <c r="G64" s="9"/>
      <c r="H64" s="9"/>
      <c r="I64" s="86"/>
      <c r="J64" s="9"/>
      <c r="K64" s="9"/>
      <c r="L64" s="9"/>
      <c r="M64" s="9"/>
      <c r="N64" s="9"/>
      <c r="O64" s="9"/>
      <c r="P64" s="9"/>
      <c r="Q64" s="9"/>
      <c r="R64" s="9"/>
      <c r="S64" s="9"/>
    </row>
    <row r="65" spans="4:19" x14ac:dyDescent="0.35">
      <c r="D65" s="9"/>
      <c r="E65" s="9"/>
      <c r="F65" s="9"/>
      <c r="G65" s="9"/>
      <c r="H65" s="9"/>
      <c r="I65" s="86"/>
      <c r="J65" s="9"/>
      <c r="K65" s="9"/>
      <c r="L65" s="9"/>
      <c r="M65" s="9"/>
      <c r="N65" s="9"/>
      <c r="O65" s="9"/>
      <c r="P65" s="9"/>
      <c r="Q65" s="9"/>
      <c r="R65" s="9"/>
      <c r="S65" s="9"/>
    </row>
    <row r="66" spans="4:19" x14ac:dyDescent="0.35">
      <c r="D66" s="9"/>
      <c r="E66" s="9"/>
      <c r="F66" s="9"/>
      <c r="G66" s="9"/>
      <c r="H66" s="9"/>
      <c r="I66" s="86"/>
      <c r="J66" s="9"/>
      <c r="K66" s="9"/>
      <c r="L66" s="9"/>
      <c r="M66" s="9"/>
      <c r="N66" s="9"/>
      <c r="O66" s="9"/>
      <c r="P66" s="9"/>
      <c r="Q66" s="9"/>
      <c r="R66" s="9"/>
      <c r="S66" s="9"/>
    </row>
    <row r="67" spans="4:19" x14ac:dyDescent="0.35">
      <c r="D67" s="9"/>
      <c r="E67" s="9"/>
      <c r="F67" s="9"/>
      <c r="G67" s="9"/>
      <c r="H67" s="9"/>
      <c r="I67" s="86"/>
      <c r="J67" s="9"/>
      <c r="K67" s="9"/>
      <c r="L67" s="9"/>
      <c r="M67" s="9"/>
      <c r="N67" s="9"/>
      <c r="O67" s="9"/>
      <c r="P67" s="9"/>
      <c r="Q67" s="9"/>
      <c r="R67" s="9"/>
      <c r="S67" s="9"/>
    </row>
    <row r="68" spans="4:19" x14ac:dyDescent="0.35">
      <c r="D68" s="9"/>
      <c r="E68" s="9"/>
      <c r="F68" s="9"/>
      <c r="G68" s="9"/>
      <c r="H68" s="9"/>
      <c r="I68" s="86"/>
      <c r="J68" s="9"/>
      <c r="K68" s="9"/>
      <c r="L68" s="9"/>
      <c r="M68" s="9"/>
      <c r="N68" s="9"/>
      <c r="O68" s="9"/>
      <c r="P68" s="9"/>
      <c r="Q68" s="9"/>
      <c r="R68" s="9"/>
      <c r="S68" s="9"/>
    </row>
    <row r="69" spans="4:19" x14ac:dyDescent="0.35">
      <c r="D69" s="9"/>
      <c r="E69" s="9"/>
      <c r="F69" s="9"/>
      <c r="G69" s="9"/>
      <c r="H69" s="9"/>
      <c r="I69" s="86"/>
      <c r="J69" s="9"/>
      <c r="K69" s="9"/>
      <c r="L69" s="9"/>
      <c r="M69" s="9"/>
      <c r="N69" s="9"/>
      <c r="O69" s="9"/>
      <c r="P69" s="9"/>
      <c r="Q69" s="9"/>
      <c r="R69" s="9"/>
      <c r="S69" s="9"/>
    </row>
    <row r="70" spans="4:19" x14ac:dyDescent="0.35">
      <c r="D70" s="9"/>
      <c r="E70" s="9"/>
      <c r="F70" s="9"/>
      <c r="G70" s="9"/>
      <c r="H70" s="9"/>
      <c r="I70" s="86"/>
      <c r="J70" s="9"/>
      <c r="K70" s="9"/>
      <c r="L70" s="9"/>
      <c r="M70" s="9"/>
      <c r="N70" s="9"/>
      <c r="O70" s="9"/>
      <c r="P70" s="9"/>
      <c r="Q70" s="9"/>
      <c r="R70" s="9"/>
      <c r="S70" s="9"/>
    </row>
    <row r="71" spans="4:19" x14ac:dyDescent="0.35">
      <c r="D71" s="9"/>
      <c r="E71" s="9"/>
      <c r="F71" s="9"/>
      <c r="G71" s="9"/>
      <c r="H71" s="9"/>
      <c r="I71" s="86"/>
      <c r="J71" s="9"/>
      <c r="K71" s="9"/>
      <c r="L71" s="9"/>
      <c r="M71" s="9"/>
      <c r="N71" s="9"/>
      <c r="O71" s="9"/>
      <c r="P71" s="9"/>
      <c r="Q71" s="9"/>
      <c r="R71" s="9"/>
      <c r="S71" s="9"/>
    </row>
    <row r="72" spans="4:19" x14ac:dyDescent="0.35">
      <c r="D72" s="9"/>
      <c r="E72" s="9"/>
      <c r="F72" s="9"/>
      <c r="G72" s="9"/>
      <c r="H72" s="9"/>
      <c r="I72" s="86"/>
      <c r="J72" s="9"/>
      <c r="K72" s="9"/>
      <c r="L72" s="9"/>
      <c r="M72" s="9"/>
      <c r="N72" s="9"/>
      <c r="O72" s="9"/>
      <c r="P72" s="9"/>
      <c r="Q72" s="9"/>
      <c r="R72" s="9"/>
      <c r="S72" s="9"/>
    </row>
    <row r="73" spans="4:19" x14ac:dyDescent="0.35">
      <c r="D73" s="9"/>
      <c r="E73" s="9"/>
      <c r="F73" s="9"/>
      <c r="G73" s="9"/>
      <c r="H73" s="9"/>
      <c r="I73" s="86"/>
      <c r="J73" s="9"/>
      <c r="K73" s="9"/>
      <c r="L73" s="9"/>
      <c r="M73" s="9"/>
      <c r="N73" s="9"/>
      <c r="O73" s="9"/>
      <c r="P73" s="9"/>
      <c r="Q73" s="9"/>
      <c r="R73" s="9"/>
      <c r="S73" s="9"/>
    </row>
    <row r="74" spans="4:19" x14ac:dyDescent="0.35">
      <c r="D74" s="9"/>
      <c r="E74" s="9"/>
      <c r="F74" s="9"/>
      <c r="G74" s="9"/>
      <c r="H74" s="9"/>
      <c r="I74" s="86"/>
      <c r="J74" s="9"/>
      <c r="K74" s="9"/>
      <c r="L74" s="9"/>
      <c r="M74" s="9"/>
      <c r="N74" s="9"/>
      <c r="O74" s="9"/>
      <c r="P74" s="9"/>
      <c r="Q74" s="9"/>
      <c r="R74" s="9"/>
      <c r="S74" s="9"/>
    </row>
    <row r="75" spans="4:19" x14ac:dyDescent="0.35">
      <c r="D75" s="9"/>
      <c r="E75" s="9"/>
      <c r="F75" s="9"/>
      <c r="G75" s="9"/>
      <c r="H75" s="9"/>
      <c r="I75" s="86"/>
      <c r="J75" s="9"/>
      <c r="K75" s="9"/>
      <c r="L75" s="9"/>
      <c r="M75" s="9"/>
      <c r="N75" s="9"/>
      <c r="O75" s="9"/>
      <c r="P75" s="9"/>
      <c r="Q75" s="9"/>
      <c r="R75" s="9"/>
      <c r="S75" s="9"/>
    </row>
    <row r="76" spans="4:19" x14ac:dyDescent="0.35">
      <c r="D76" s="9"/>
      <c r="E76" s="9"/>
      <c r="F76" s="9"/>
      <c r="G76" s="9"/>
      <c r="H76" s="9"/>
      <c r="I76" s="86"/>
      <c r="J76" s="9"/>
      <c r="K76" s="9"/>
      <c r="L76" s="9"/>
      <c r="M76" s="9"/>
      <c r="N76" s="9"/>
      <c r="O76" s="9"/>
      <c r="P76" s="9"/>
      <c r="Q76" s="9"/>
      <c r="R76" s="9"/>
      <c r="S76" s="9"/>
    </row>
    <row r="77" spans="4:19" x14ac:dyDescent="0.35">
      <c r="D77" s="9"/>
      <c r="E77" s="9"/>
      <c r="F77" s="9"/>
      <c r="G77" s="9"/>
      <c r="H77" s="9"/>
      <c r="I77" s="86"/>
      <c r="J77" s="9"/>
      <c r="K77" s="9"/>
      <c r="L77" s="9"/>
      <c r="M77" s="9"/>
      <c r="N77" s="9"/>
      <c r="O77" s="9"/>
      <c r="P77" s="9"/>
      <c r="Q77" s="9"/>
      <c r="R77" s="9"/>
      <c r="S77" s="9"/>
    </row>
    <row r="78" spans="4:19" x14ac:dyDescent="0.35">
      <c r="D78" s="9"/>
      <c r="E78" s="9"/>
      <c r="F78" s="9"/>
      <c r="G78" s="9"/>
      <c r="H78" s="9"/>
      <c r="I78" s="86"/>
      <c r="J78" s="9"/>
      <c r="K78" s="9"/>
      <c r="L78" s="9"/>
      <c r="M78" s="9"/>
      <c r="N78" s="9"/>
      <c r="O78" s="9"/>
      <c r="P78" s="9"/>
      <c r="Q78" s="9"/>
      <c r="R78" s="9"/>
      <c r="S78" s="9"/>
    </row>
    <row r="79" spans="4:19" x14ac:dyDescent="0.35">
      <c r="D79" s="9"/>
      <c r="E79" s="9"/>
      <c r="F79" s="9"/>
      <c r="G79" s="9"/>
      <c r="H79" s="9"/>
      <c r="I79" s="86"/>
      <c r="J79" s="9"/>
      <c r="K79" s="9"/>
      <c r="L79" s="9"/>
      <c r="M79" s="9"/>
      <c r="N79" s="9"/>
      <c r="O79" s="9"/>
      <c r="P79" s="9"/>
      <c r="Q79" s="9"/>
      <c r="R79" s="9"/>
      <c r="S79" s="9"/>
    </row>
    <row r="90" spans="4:13" x14ac:dyDescent="0.35">
      <c r="D90" s="6"/>
      <c r="E90" s="6"/>
      <c r="F90" s="6"/>
      <c r="G90" s="6"/>
      <c r="H90" s="6"/>
      <c r="I90" s="85"/>
      <c r="J90" s="6"/>
      <c r="K90" s="6"/>
      <c r="L90" s="6"/>
      <c r="M90" s="6"/>
    </row>
    <row r="91" spans="4:13" x14ac:dyDescent="0.35">
      <c r="E91" s="11"/>
      <c r="F91" s="11"/>
      <c r="G91" s="11"/>
      <c r="H91" s="11"/>
      <c r="I91" s="87"/>
      <c r="J91" s="11"/>
    </row>
    <row r="92" spans="4:13" ht="21" x14ac:dyDescent="0.5">
      <c r="D92" s="22" t="s">
        <v>14</v>
      </c>
      <c r="E92" s="11"/>
      <c r="F92" s="11"/>
      <c r="G92" s="14"/>
      <c r="H92" s="14"/>
      <c r="I92" s="14"/>
      <c r="J92" s="11"/>
    </row>
    <row r="93" spans="4:13" x14ac:dyDescent="0.35">
      <c r="E93" s="11"/>
      <c r="F93" s="11"/>
      <c r="G93" s="11"/>
      <c r="H93" s="11"/>
      <c r="I93" s="87"/>
      <c r="J93" s="11"/>
    </row>
    <row r="94" spans="4:13" ht="18.5" x14ac:dyDescent="0.45">
      <c r="E94" s="11"/>
      <c r="F94" s="11"/>
      <c r="G94" s="15"/>
      <c r="H94" s="15"/>
      <c r="I94" s="15"/>
      <c r="J94" s="11"/>
    </row>
    <row r="95" spans="4:13" x14ac:dyDescent="0.35">
      <c r="E95" s="11"/>
      <c r="F95" s="11"/>
      <c r="G95" s="11"/>
      <c r="H95" s="11"/>
      <c r="I95" s="87"/>
      <c r="J95" s="11"/>
    </row>
  </sheetData>
  <mergeCells count="6">
    <mergeCell ref="J15:L26"/>
    <mergeCell ref="D35:E35"/>
    <mergeCell ref="D12:G12"/>
    <mergeCell ref="D13:G13"/>
    <mergeCell ref="D26:E26"/>
    <mergeCell ref="F26:G26"/>
  </mergeCells>
  <hyperlinks>
    <hyperlink ref="F26:G26" location="'Aller plus loin'!A1" display="Pour aller plus loin" xr:uid="{00000000-0004-0000-0400-000000000000}"/>
  </hyperlinks>
  <pageMargins left="0.7" right="0.7" top="0.75" bottom="0.75" header="0.3" footer="0.3"/>
  <pageSetup paperSize="9" scale="62" fitToHeight="0" orientation="landscape"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400-000000000000}">
          <x14:formula1>
            <xm:f>'Listes déroulantes'!$I$40:$I$44</xm:f>
          </x14:formula1>
          <xm:sqref>E33</xm:sqref>
        </x14:dataValidation>
        <x14:dataValidation type="list" showInputMessage="1" showErrorMessage="1" xr:uid="{00000000-0002-0000-0400-000001000000}">
          <x14:formula1>
            <xm:f>'Listes déroulantes'!$I$2:$I$6</xm:f>
          </x14:formula1>
          <xm:sqref>E17</xm:sqref>
        </x14:dataValidation>
        <x14:dataValidation type="list" allowBlank="1" showInputMessage="1" showErrorMessage="1" xr:uid="{00000000-0002-0000-0400-000002000000}">
          <x14:formula1>
            <xm:f>'Listes déroulantes'!$I$24:$I$26</xm:f>
          </x14:formula1>
          <xm:sqref>E37 E21:E22</xm:sqref>
        </x14:dataValidation>
        <x14:dataValidation type="list" allowBlank="1" showInputMessage="1" showErrorMessage="1" xr:uid="{00000000-0002-0000-0400-000003000000}">
          <x14:formula1>
            <xm:f>'Listes déroulantes'!$I$34:$I$38</xm:f>
          </x14:formula1>
          <xm:sqref>E23</xm:sqref>
        </x14:dataValidation>
        <x14:dataValidation type="list" allowBlank="1" showInputMessage="1" showErrorMessage="1" xr:uid="{00000000-0002-0000-0400-000004000000}">
          <x14:formula1>
            <xm:f>'Listes déroulantes'!$G$2:$G$6</xm:f>
          </x14:formula1>
          <xm:sqref>E31</xm:sqref>
        </x14:dataValidation>
        <x14:dataValidation type="list" allowBlank="1" showInputMessage="1" showErrorMessage="1" xr:uid="{00000000-0002-0000-0400-000005000000}">
          <x14:formula1>
            <xm:f>'Listes déroulantes'!#REF!</xm:f>
          </x14:formula1>
          <xm:sqref>E19</xm:sqref>
        </x14:dataValidation>
        <x14:dataValidation type="list" showInputMessage="1" showErrorMessage="1" xr:uid="{00000000-0002-0000-0400-000006000000}">
          <x14:formula1>
            <xm:f>'Listes déroulantes'!$L$2:$L$4</xm:f>
          </x14:formula1>
          <xm:sqref>E16</xm:sqref>
        </x14:dataValidation>
        <x14:dataValidation type="list" allowBlank="1" showInputMessage="1" showErrorMessage="1" xr:uid="{00000000-0002-0000-0400-000007000000}">
          <x14:formula1>
            <xm:f>'Listes déroulantes'!$L$24:$L$29</xm:f>
          </x14:formula1>
          <xm:sqref>E29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pageSetUpPr fitToPage="1"/>
  </sheetPr>
  <dimension ref="A1:U90"/>
  <sheetViews>
    <sheetView showGridLines="0" zoomScale="70" zoomScaleNormal="70" workbookViewId="0">
      <selection activeCell="F19" sqref="F19"/>
    </sheetView>
  </sheetViews>
  <sheetFormatPr baseColWidth="10" defaultRowHeight="14.5" x14ac:dyDescent="0.35"/>
  <cols>
    <col min="1" max="1" width="4" customWidth="1"/>
    <col min="2" max="2" width="9.54296875" customWidth="1"/>
    <col min="3" max="3" width="4.54296875" customWidth="1"/>
    <col min="4" max="4" width="72" customWidth="1"/>
    <col min="5" max="5" width="26.81640625" customWidth="1"/>
    <col min="6" max="6" width="28" customWidth="1"/>
    <col min="7" max="7" width="11.1796875" customWidth="1"/>
    <col min="8" max="9" width="9.1796875" customWidth="1"/>
    <col min="10" max="11" width="7.81640625" customWidth="1"/>
    <col min="12" max="12" width="22.26953125" customWidth="1"/>
    <col min="13" max="14" width="23.453125" customWidth="1"/>
    <col min="15" max="15" width="39.7265625" customWidth="1"/>
    <col min="17" max="17" width="11.26953125" customWidth="1"/>
  </cols>
  <sheetData>
    <row r="1" spans="1:14" x14ac:dyDescent="0.35">
      <c r="A1" s="230"/>
      <c r="B1" s="230"/>
      <c r="C1" s="230"/>
      <c r="D1" s="230"/>
      <c r="E1" s="230"/>
      <c r="F1" s="230"/>
      <c r="G1" s="230"/>
      <c r="H1" s="230"/>
      <c r="I1" s="230"/>
      <c r="J1" s="230"/>
      <c r="K1" s="230"/>
      <c r="L1" s="230"/>
      <c r="M1" s="230"/>
      <c r="N1" s="230"/>
    </row>
    <row r="2" spans="1:14" x14ac:dyDescent="0.35">
      <c r="A2" s="230"/>
      <c r="B2" s="230"/>
      <c r="C2" s="230"/>
      <c r="D2" s="230"/>
      <c r="E2" s="230"/>
      <c r="F2" s="230"/>
      <c r="G2" s="230"/>
      <c r="H2" s="230"/>
      <c r="I2" s="230"/>
      <c r="J2" s="230"/>
      <c r="K2" s="230"/>
      <c r="L2" s="230"/>
      <c r="M2" s="230"/>
      <c r="N2" s="230"/>
    </row>
    <row r="3" spans="1:14" x14ac:dyDescent="0.35">
      <c r="A3" s="230"/>
      <c r="B3" s="230"/>
      <c r="C3" s="230"/>
      <c r="D3" s="230"/>
      <c r="E3" s="230"/>
      <c r="F3" s="230"/>
      <c r="G3" s="230"/>
      <c r="H3" s="230"/>
      <c r="I3" s="230"/>
      <c r="J3" s="230"/>
      <c r="K3" s="230"/>
      <c r="L3" s="230"/>
      <c r="M3" s="230"/>
      <c r="N3" s="230"/>
    </row>
    <row r="4" spans="1:14" x14ac:dyDescent="0.35">
      <c r="A4" s="230"/>
      <c r="B4" s="230"/>
      <c r="C4" s="230"/>
      <c r="D4" s="230"/>
      <c r="E4" s="230"/>
      <c r="F4" s="230"/>
      <c r="G4" s="230"/>
      <c r="H4" s="230"/>
      <c r="I4" s="230"/>
      <c r="J4" s="230"/>
      <c r="K4" s="230"/>
      <c r="L4" s="230"/>
      <c r="M4" s="230"/>
      <c r="N4" s="230"/>
    </row>
    <row r="5" spans="1:14" x14ac:dyDescent="0.35">
      <c r="A5" s="230"/>
      <c r="B5" s="230"/>
      <c r="C5" s="230"/>
      <c r="D5" s="230"/>
      <c r="E5" s="230"/>
      <c r="F5" s="230"/>
      <c r="G5" s="230"/>
      <c r="H5" s="230"/>
      <c r="I5" s="230"/>
      <c r="J5" s="230"/>
      <c r="K5" s="230"/>
      <c r="L5" s="230"/>
      <c r="M5" s="230"/>
      <c r="N5" s="230"/>
    </row>
    <row r="6" spans="1:14" x14ac:dyDescent="0.35">
      <c r="A6" s="230"/>
      <c r="B6" s="230"/>
      <c r="C6" s="230"/>
      <c r="D6" s="230"/>
      <c r="E6" s="230"/>
      <c r="F6" s="230"/>
      <c r="G6" s="230"/>
      <c r="H6" s="230"/>
      <c r="I6" s="230"/>
      <c r="J6" s="230"/>
      <c r="K6" s="230"/>
      <c r="L6" s="230"/>
      <c r="M6" s="230"/>
      <c r="N6" s="230"/>
    </row>
    <row r="7" spans="1:14" x14ac:dyDescent="0.35">
      <c r="A7" s="230"/>
      <c r="B7" s="230"/>
      <c r="C7" s="230"/>
      <c r="D7" s="230"/>
      <c r="E7" s="230"/>
      <c r="F7" s="230"/>
      <c r="G7" s="230"/>
      <c r="H7" s="230"/>
      <c r="I7" s="230"/>
      <c r="J7" s="230"/>
      <c r="K7" s="230"/>
      <c r="L7" s="230"/>
      <c r="M7" s="230"/>
      <c r="N7" s="230"/>
    </row>
    <row r="8" spans="1:14" x14ac:dyDescent="0.35">
      <c r="A8" s="230"/>
      <c r="B8" s="230"/>
      <c r="C8" s="230"/>
      <c r="D8" s="230"/>
      <c r="E8" s="230"/>
      <c r="F8" s="230"/>
      <c r="G8" s="230"/>
      <c r="H8" s="230"/>
      <c r="I8" s="230"/>
      <c r="J8" s="230"/>
      <c r="K8" s="230"/>
      <c r="L8" s="230"/>
      <c r="M8" s="230"/>
      <c r="N8" s="230"/>
    </row>
    <row r="9" spans="1:14" x14ac:dyDescent="0.35">
      <c r="A9" s="230"/>
      <c r="B9" s="230"/>
      <c r="C9" s="230"/>
      <c r="D9" s="230"/>
      <c r="E9" s="230"/>
      <c r="F9" s="230"/>
      <c r="G9" s="230"/>
      <c r="H9" s="230"/>
      <c r="I9" s="230"/>
      <c r="J9" s="230"/>
      <c r="K9" s="230"/>
      <c r="L9" s="230"/>
      <c r="M9" s="230"/>
      <c r="N9" s="230"/>
    </row>
    <row r="10" spans="1:14" ht="48.75" customHeight="1" x14ac:dyDescent="0.35">
      <c r="A10" s="230"/>
      <c r="B10" s="230"/>
      <c r="C10" s="230"/>
      <c r="D10" s="230"/>
      <c r="E10" s="230"/>
      <c r="F10" s="230"/>
      <c r="G10" s="230"/>
      <c r="H10" s="230"/>
      <c r="I10" s="230"/>
      <c r="J10" s="230"/>
      <c r="K10" s="230"/>
      <c r="L10" s="230"/>
      <c r="M10" s="230"/>
      <c r="N10" s="230"/>
    </row>
    <row r="11" spans="1:14" ht="32.25" customHeight="1" x14ac:dyDescent="0.35">
      <c r="A11" s="230"/>
      <c r="B11" s="230"/>
      <c r="C11" s="230"/>
      <c r="D11" s="230"/>
      <c r="E11" s="230"/>
      <c r="F11" s="230"/>
      <c r="G11" s="230"/>
      <c r="H11" s="230"/>
      <c r="I11" s="230"/>
      <c r="J11" s="230"/>
      <c r="K11" s="230"/>
      <c r="L11" s="230"/>
      <c r="M11" s="230"/>
      <c r="N11" s="230"/>
    </row>
    <row r="12" spans="1:14" ht="15" customHeight="1" x14ac:dyDescent="0.35">
      <c r="A12" s="230"/>
      <c r="B12" s="230"/>
      <c r="C12" s="230"/>
      <c r="D12" s="230"/>
      <c r="E12" s="230"/>
      <c r="F12" s="230"/>
      <c r="G12" s="230"/>
      <c r="H12" s="230"/>
      <c r="I12" s="230"/>
      <c r="J12" s="230"/>
      <c r="K12" s="230"/>
      <c r="L12" s="230"/>
      <c r="M12" s="230"/>
      <c r="N12" s="230"/>
    </row>
    <row r="13" spans="1:14" ht="33" customHeight="1" x14ac:dyDescent="0.35">
      <c r="A13" s="230"/>
      <c r="B13" s="230"/>
      <c r="C13" s="230"/>
      <c r="D13" s="672" t="s">
        <v>15</v>
      </c>
      <c r="E13" s="673"/>
      <c r="F13" s="673"/>
      <c r="G13" s="283"/>
      <c r="H13" s="283"/>
      <c r="I13" s="283"/>
      <c r="J13" s="283"/>
      <c r="K13" s="283"/>
      <c r="L13" s="230"/>
      <c r="M13" s="230"/>
      <c r="N13" s="230"/>
    </row>
    <row r="14" spans="1:14" ht="39" customHeight="1" x14ac:dyDescent="0.35">
      <c r="A14" s="230"/>
      <c r="B14" s="230"/>
      <c r="C14" s="230"/>
      <c r="D14" s="702" t="s">
        <v>433</v>
      </c>
      <c r="E14" s="702"/>
      <c r="F14" s="702"/>
      <c r="G14" s="284"/>
      <c r="H14" s="284"/>
      <c r="I14" s="284"/>
      <c r="J14" s="284"/>
      <c r="K14" s="284"/>
      <c r="L14" s="230"/>
      <c r="M14" s="230"/>
      <c r="N14" s="230"/>
    </row>
    <row r="15" spans="1:14" ht="15.75" customHeight="1" x14ac:dyDescent="0.35">
      <c r="A15" s="230"/>
      <c r="B15" s="230"/>
      <c r="C15" s="230"/>
      <c r="D15" s="285"/>
      <c r="E15" s="285"/>
      <c r="F15" s="285"/>
      <c r="G15" s="284"/>
      <c r="H15" s="284"/>
      <c r="I15" s="284"/>
      <c r="J15" s="284"/>
      <c r="K15" s="284"/>
      <c r="L15" s="230"/>
      <c r="M15" s="230"/>
      <c r="N15" s="230"/>
    </row>
    <row r="16" spans="1:14" ht="21" customHeight="1" x14ac:dyDescent="0.35">
      <c r="A16" s="230"/>
      <c r="B16" s="230"/>
      <c r="C16" s="230"/>
      <c r="D16" s="286"/>
      <c r="E16" s="255"/>
      <c r="F16" s="255"/>
      <c r="G16" s="230"/>
      <c r="H16" s="230"/>
      <c r="I16" s="230"/>
      <c r="J16" s="230"/>
      <c r="K16" s="230"/>
      <c r="L16" s="230"/>
      <c r="M16" s="230"/>
      <c r="N16" s="230"/>
    </row>
    <row r="17" spans="1:21" ht="32.25" customHeight="1" x14ac:dyDescent="0.35">
      <c r="A17" s="230"/>
      <c r="B17" s="230"/>
      <c r="C17" s="236"/>
      <c r="D17" s="287"/>
      <c r="E17" s="700" t="s">
        <v>3</v>
      </c>
      <c r="F17" s="701"/>
      <c r="G17" s="239"/>
      <c r="H17" s="239"/>
      <c r="I17" s="239"/>
      <c r="J17" s="239"/>
      <c r="K17" s="239"/>
      <c r="L17" s="691"/>
      <c r="M17" s="692"/>
      <c r="N17" s="693"/>
      <c r="O17" s="20"/>
    </row>
    <row r="18" spans="1:21" ht="78" customHeight="1" x14ac:dyDescent="0.35">
      <c r="A18" s="230"/>
      <c r="B18" s="230"/>
      <c r="C18" s="230"/>
      <c r="D18" s="451" t="s">
        <v>286</v>
      </c>
      <c r="E18" s="288" t="s">
        <v>287</v>
      </c>
      <c r="F18" s="288" t="s">
        <v>243</v>
      </c>
      <c r="G18" s="255"/>
      <c r="H18" s="255"/>
      <c r="I18" s="255"/>
      <c r="J18" s="255" t="s">
        <v>232</v>
      </c>
      <c r="K18" s="255"/>
      <c r="L18" s="694"/>
      <c r="M18" s="695"/>
      <c r="N18" s="696"/>
      <c r="Q18" s="9"/>
      <c r="T18" s="17"/>
      <c r="U18" s="8"/>
    </row>
    <row r="19" spans="1:21" s="7" customFormat="1" ht="15.75" customHeight="1" x14ac:dyDescent="0.35">
      <c r="A19" s="241"/>
      <c r="B19" s="241"/>
      <c r="C19" s="241"/>
      <c r="D19" s="469" t="s">
        <v>285</v>
      </c>
      <c r="E19" s="289"/>
      <c r="F19" s="290"/>
      <c r="G19" s="470">
        <f>IF(E19="0%",0,IF(E19="0-25%",4,IF(E19="25-50%",8,IF(E19="&gt;50%",12,0))))</f>
        <v>0</v>
      </c>
      <c r="H19" s="471">
        <f>IF(F19="0%",0,IF(F19="0-25%",4,IF(F19="25-50%",8,IF(F19="&gt;50%",12,0))))</f>
        <v>0</v>
      </c>
      <c r="I19" s="437">
        <f>G19+H19</f>
        <v>0</v>
      </c>
      <c r="J19" s="437">
        <v>1</v>
      </c>
      <c r="K19" s="472"/>
      <c r="L19" s="697"/>
      <c r="M19" s="698"/>
      <c r="N19" s="699"/>
      <c r="Q19" s="13"/>
      <c r="T19" s="19"/>
    </row>
    <row r="20" spans="1:21" s="7" customFormat="1" ht="15.5" x14ac:dyDescent="0.35">
      <c r="A20" s="241"/>
      <c r="B20" s="241"/>
      <c r="C20" s="241"/>
      <c r="D20" s="469" t="s">
        <v>58</v>
      </c>
      <c r="E20" s="291"/>
      <c r="F20" s="290"/>
      <c r="G20" s="470">
        <f t="shared" ref="G20:G23" si="0">IF(E20="0%",0,IF(E20="0-25%",4,IF(E20="25-50%",8,IF(E20="&gt;50%",12,0))))</f>
        <v>0</v>
      </c>
      <c r="H20" s="471">
        <f t="shared" ref="H20:H23" si="1">IF(F20="0%",0,IF(F20="0-25%",4,IF(F20="25-50%",8,IF(F20="&gt;50%",12,0))))</f>
        <v>0</v>
      </c>
      <c r="I20" s="437">
        <f>G20+H20</f>
        <v>0</v>
      </c>
      <c r="J20" s="437">
        <v>0.5</v>
      </c>
      <c r="K20" s="472"/>
      <c r="L20" s="292"/>
      <c r="M20" s="292"/>
      <c r="N20" s="293"/>
      <c r="Q20" s="13"/>
      <c r="T20" s="19"/>
    </row>
    <row r="21" spans="1:21" ht="19.5" customHeight="1" x14ac:dyDescent="0.35">
      <c r="A21" s="230"/>
      <c r="B21" s="230"/>
      <c r="C21" s="230"/>
      <c r="D21" s="469" t="s">
        <v>231</v>
      </c>
      <c r="E21" s="289"/>
      <c r="F21" s="294"/>
      <c r="G21" s="470">
        <f t="shared" si="0"/>
        <v>0</v>
      </c>
      <c r="H21" s="471">
        <f t="shared" si="1"/>
        <v>0</v>
      </c>
      <c r="I21" s="473">
        <f>G21+H21</f>
        <v>0</v>
      </c>
      <c r="J21" s="437">
        <v>1.5</v>
      </c>
      <c r="K21" s="472"/>
      <c r="L21" s="266"/>
      <c r="M21" s="266"/>
      <c r="N21" s="231"/>
    </row>
    <row r="22" spans="1:21" ht="19.5" customHeight="1" x14ac:dyDescent="0.35">
      <c r="A22" s="230"/>
      <c r="B22" s="230"/>
      <c r="C22" s="230"/>
      <c r="D22" s="469" t="s">
        <v>60</v>
      </c>
      <c r="E22" s="289"/>
      <c r="F22" s="294"/>
      <c r="G22" s="470">
        <f t="shared" si="0"/>
        <v>0</v>
      </c>
      <c r="H22" s="471">
        <f t="shared" si="1"/>
        <v>0</v>
      </c>
      <c r="I22" s="473">
        <f>G22+H22</f>
        <v>0</v>
      </c>
      <c r="J22" s="437">
        <v>1.5</v>
      </c>
      <c r="K22" s="472"/>
      <c r="L22" s="266"/>
      <c r="M22" s="266"/>
      <c r="N22" s="231"/>
    </row>
    <row r="23" spans="1:21" ht="19.5" customHeight="1" x14ac:dyDescent="0.35">
      <c r="A23" s="230"/>
      <c r="B23" s="230"/>
      <c r="C23" s="230"/>
      <c r="D23" s="469" t="s">
        <v>247</v>
      </c>
      <c r="E23" s="289"/>
      <c r="F23" s="294"/>
      <c r="G23" s="470">
        <f t="shared" si="0"/>
        <v>0</v>
      </c>
      <c r="H23" s="471">
        <f t="shared" si="1"/>
        <v>0</v>
      </c>
      <c r="I23" s="473">
        <f>G23+H23</f>
        <v>0</v>
      </c>
      <c r="J23" s="437">
        <v>1.5</v>
      </c>
      <c r="K23" s="472"/>
      <c r="L23" s="266"/>
      <c r="M23" s="266"/>
      <c r="N23" s="231"/>
    </row>
    <row r="24" spans="1:21" ht="19.5" customHeight="1" x14ac:dyDescent="0.35">
      <c r="A24" s="230"/>
      <c r="B24" s="230"/>
      <c r="C24" s="230"/>
      <c r="D24" s="295"/>
      <c r="E24" s="255"/>
      <c r="F24" s="252"/>
      <c r="G24" s="474"/>
      <c r="H24" s="474"/>
      <c r="I24" s="474"/>
      <c r="J24" s="475">
        <f>(J19*I19+J20*I20+J21*I21+J22*I22+J23*I23)/(J19+J20+J21+J22+J23)</f>
        <v>0</v>
      </c>
      <c r="K24" s="476">
        <v>0.5</v>
      </c>
      <c r="L24" s="296"/>
      <c r="M24" s="266"/>
      <c r="N24" s="231"/>
    </row>
    <row r="25" spans="1:21" ht="34.5" customHeight="1" x14ac:dyDescent="0.35">
      <c r="A25" s="230"/>
      <c r="B25" s="230"/>
      <c r="C25" s="230"/>
      <c r="D25" s="295"/>
      <c r="E25" s="237" t="s">
        <v>81</v>
      </c>
      <c r="F25" s="252"/>
      <c r="G25" s="266"/>
      <c r="H25" s="266"/>
      <c r="I25" s="266"/>
      <c r="J25" s="296"/>
      <c r="K25" s="296"/>
      <c r="L25" s="296"/>
      <c r="M25" s="266"/>
      <c r="N25" s="231"/>
    </row>
    <row r="26" spans="1:21" ht="42.75" customHeight="1" x14ac:dyDescent="0.35">
      <c r="A26" s="230"/>
      <c r="B26" s="230"/>
      <c r="C26" s="230"/>
      <c r="D26" s="451" t="s">
        <v>288</v>
      </c>
      <c r="E26" s="297"/>
      <c r="F26" s="477">
        <f>IF(E26="Oui",12,IF(E26="Non",0,0))</f>
        <v>0</v>
      </c>
      <c r="G26" s="478">
        <v>1</v>
      </c>
      <c r="H26" s="266"/>
      <c r="I26" s="266"/>
      <c r="J26" s="296"/>
      <c r="K26" s="296"/>
      <c r="L26" s="296"/>
      <c r="M26" s="266"/>
      <c r="N26" s="231"/>
    </row>
    <row r="27" spans="1:21" ht="32.25" customHeight="1" x14ac:dyDescent="0.35">
      <c r="A27" s="230"/>
      <c r="B27" s="230"/>
      <c r="C27" s="230"/>
      <c r="D27" s="295"/>
      <c r="E27" s="255"/>
      <c r="F27" s="252"/>
      <c r="G27" s="266"/>
      <c r="H27" s="266"/>
      <c r="I27" s="266"/>
      <c r="J27" s="296"/>
      <c r="K27" s="296"/>
      <c r="L27" s="296"/>
      <c r="M27" s="266"/>
      <c r="N27" s="231"/>
    </row>
    <row r="28" spans="1:21" ht="123" customHeight="1" x14ac:dyDescent="0.35">
      <c r="A28" s="230"/>
      <c r="B28" s="230"/>
      <c r="C28" s="230"/>
      <c r="D28" s="674" t="s">
        <v>339</v>
      </c>
      <c r="E28" s="674"/>
      <c r="F28" s="674"/>
      <c r="G28" s="298" t="s">
        <v>252</v>
      </c>
      <c r="H28" s="266"/>
      <c r="I28" s="266"/>
      <c r="J28" s="296"/>
      <c r="K28" s="296"/>
      <c r="L28" s="296"/>
      <c r="M28" s="266"/>
      <c r="N28" s="231"/>
    </row>
    <row r="29" spans="1:21" ht="84.75" customHeight="1" x14ac:dyDescent="0.35">
      <c r="A29" s="230"/>
      <c r="B29" s="230"/>
      <c r="C29" s="230"/>
      <c r="D29" s="675"/>
      <c r="E29" s="675"/>
      <c r="F29" s="675"/>
      <c r="G29" s="298" t="s">
        <v>253</v>
      </c>
      <c r="H29" s="266"/>
      <c r="I29" s="266"/>
      <c r="J29" s="296"/>
      <c r="K29" s="296"/>
      <c r="L29" s="296"/>
      <c r="M29" s="266"/>
      <c r="N29" s="231"/>
    </row>
    <row r="30" spans="1:21" ht="103.5" customHeight="1" x14ac:dyDescent="0.35">
      <c r="A30" s="230"/>
      <c r="B30" s="230"/>
      <c r="C30" s="230"/>
      <c r="D30" s="703"/>
      <c r="E30" s="703"/>
      <c r="F30" s="703"/>
      <c r="G30" s="298" t="s">
        <v>254</v>
      </c>
      <c r="H30" s="266"/>
      <c r="I30" s="266"/>
      <c r="J30" s="296"/>
      <c r="K30" s="296"/>
      <c r="L30" s="230"/>
      <c r="M30" s="230"/>
      <c r="N30" s="230"/>
    </row>
    <row r="31" spans="1:21" ht="19.5" customHeight="1" x14ac:dyDescent="0.35">
      <c r="A31" s="230"/>
      <c r="B31" s="230"/>
      <c r="C31" s="230"/>
      <c r="D31" s="299"/>
      <c r="E31" s="255"/>
      <c r="F31" s="252"/>
      <c r="G31" s="266"/>
      <c r="H31" s="266"/>
      <c r="I31" s="266"/>
      <c r="J31" s="266"/>
      <c r="K31" s="266"/>
      <c r="L31" s="230"/>
      <c r="M31" s="230"/>
      <c r="N31" s="230"/>
    </row>
    <row r="32" spans="1:21" ht="55.5" customHeight="1" x14ac:dyDescent="0.35">
      <c r="A32" s="230"/>
      <c r="B32" s="230"/>
      <c r="C32" s="230"/>
      <c r="D32" s="479" t="s">
        <v>446</v>
      </c>
      <c r="E32" s="300"/>
      <c r="F32" s="252"/>
      <c r="G32" s="266"/>
      <c r="H32" s="476">
        <f>IF(E32="Non prévu",0,IF(E32="Prévu à long terme",4,IF(E32="Prévu à court terme",8,IF(E32="Oui",12,0))))</f>
        <v>0</v>
      </c>
      <c r="I32" s="476">
        <v>1</v>
      </c>
      <c r="J32" s="296"/>
      <c r="K32" s="296"/>
      <c r="L32" s="230"/>
      <c r="M32" s="230"/>
      <c r="N32" s="230"/>
    </row>
    <row r="33" spans="1:20" ht="33.75" customHeight="1" x14ac:dyDescent="0.35">
      <c r="A33" s="230"/>
      <c r="B33" s="230"/>
      <c r="C33" s="230"/>
      <c r="D33" s="480" t="s">
        <v>340</v>
      </c>
      <c r="E33" s="301"/>
      <c r="F33" s="252"/>
      <c r="G33" s="266"/>
      <c r="H33" s="266"/>
      <c r="I33" s="266"/>
      <c r="J33" s="266"/>
      <c r="K33" s="266"/>
      <c r="L33" s="691"/>
      <c r="M33" s="692"/>
      <c r="N33" s="693"/>
    </row>
    <row r="34" spans="1:20" ht="19.5" customHeight="1" x14ac:dyDescent="0.35">
      <c r="A34" s="230"/>
      <c r="B34" s="230"/>
      <c r="C34" s="230"/>
      <c r="D34" s="299"/>
      <c r="E34" s="255"/>
      <c r="F34" s="252"/>
      <c r="G34" s="266"/>
      <c r="H34" s="266"/>
      <c r="I34" s="266"/>
      <c r="J34" s="266"/>
      <c r="K34" s="266"/>
      <c r="L34" s="694"/>
      <c r="M34" s="695"/>
      <c r="N34" s="696"/>
    </row>
    <row r="35" spans="1:20" ht="19.5" customHeight="1" x14ac:dyDescent="0.35">
      <c r="A35" s="230"/>
      <c r="B35" s="230"/>
      <c r="C35" s="230"/>
      <c r="D35" s="299"/>
      <c r="E35" s="255"/>
      <c r="F35" s="252"/>
      <c r="G35" s="266"/>
      <c r="H35" s="266"/>
      <c r="I35" s="266"/>
      <c r="J35" s="266"/>
      <c r="K35" s="266"/>
      <c r="L35" s="697"/>
      <c r="M35" s="698"/>
      <c r="N35" s="699"/>
    </row>
    <row r="36" spans="1:20" ht="19.5" customHeight="1" x14ac:dyDescent="0.35">
      <c r="A36" s="230"/>
      <c r="B36" s="230"/>
      <c r="C36" s="230"/>
      <c r="D36" s="264"/>
      <c r="E36" s="230"/>
      <c r="F36" s="252"/>
      <c r="G36" s="266"/>
      <c r="H36" s="266"/>
      <c r="I36" s="266"/>
      <c r="J36" s="266"/>
      <c r="K36" s="266"/>
      <c r="L36" s="266"/>
      <c r="M36" s="266"/>
      <c r="N36" s="231"/>
    </row>
    <row r="37" spans="1:20" x14ac:dyDescent="0.35">
      <c r="A37" s="230"/>
      <c r="B37" s="230"/>
      <c r="C37" s="230"/>
      <c r="D37" s="273"/>
      <c r="E37" s="274"/>
      <c r="F37" s="274"/>
      <c r="G37" s="274"/>
      <c r="H37" s="274"/>
      <c r="I37" s="274"/>
      <c r="J37" s="274"/>
      <c r="K37" s="274"/>
      <c r="L37" s="274"/>
      <c r="M37" s="274"/>
      <c r="N37" s="274"/>
      <c r="O37" s="6"/>
    </row>
    <row r="38" spans="1:20" s="5" customFormat="1" ht="15" thickBot="1" x14ac:dyDescent="0.4">
      <c r="A38" s="276"/>
      <c r="B38" s="276"/>
      <c r="C38" s="276"/>
      <c r="D38" s="243"/>
      <c r="E38" s="276"/>
      <c r="F38" s="276"/>
      <c r="G38" s="276"/>
      <c r="H38" s="276"/>
      <c r="I38" s="276"/>
      <c r="J38" s="276"/>
      <c r="K38" s="276"/>
      <c r="L38" s="276"/>
      <c r="M38" s="276"/>
      <c r="N38" s="276"/>
    </row>
    <row r="39" spans="1:20" s="5" customFormat="1" ht="21" thickBot="1" x14ac:dyDescent="0.4">
      <c r="A39" s="276"/>
      <c r="B39" s="276"/>
      <c r="C39" s="276"/>
      <c r="D39" s="168" t="s">
        <v>21</v>
      </c>
      <c r="E39" s="276"/>
      <c r="F39" s="276"/>
      <c r="G39" s="276"/>
      <c r="H39" s="276"/>
      <c r="I39" s="481">
        <f>(J24*K24+H32*I32)/(2)</f>
        <v>0</v>
      </c>
      <c r="J39" s="283"/>
      <c r="K39" s="283"/>
      <c r="L39" s="302"/>
      <c r="M39" s="276"/>
      <c r="N39" s="276"/>
    </row>
    <row r="40" spans="1:20" s="5" customFormat="1" ht="21" x14ac:dyDescent="0.35">
      <c r="A40" s="276"/>
      <c r="B40" s="276"/>
      <c r="C40" s="276"/>
      <c r="D40" s="278" t="s">
        <v>22</v>
      </c>
      <c r="E40" s="276"/>
      <c r="F40" s="276"/>
      <c r="G40" s="276"/>
      <c r="H40" s="276"/>
      <c r="I40" s="276" t="str">
        <f>IF(E42="","",IF(E42="A",4,IF(E42="B",3,IF(E42="C",2,IF(E42="D",1)))))</f>
        <v/>
      </c>
      <c r="J40" s="276"/>
      <c r="K40" s="276"/>
      <c r="L40" s="276"/>
      <c r="M40" s="276"/>
      <c r="N40" s="276"/>
    </row>
    <row r="41" spans="1:20" s="5" customFormat="1" ht="23.5" x14ac:dyDescent="0.55000000000000004">
      <c r="A41" s="276"/>
      <c r="B41" s="276"/>
      <c r="C41" s="276"/>
      <c r="D41" s="243"/>
      <c r="E41" s="276"/>
      <c r="F41" s="276"/>
      <c r="G41" s="276"/>
      <c r="H41" s="276"/>
      <c r="I41" s="276"/>
      <c r="J41" s="276"/>
      <c r="K41" s="276"/>
      <c r="L41" s="276"/>
      <c r="M41" s="279"/>
      <c r="N41" s="279"/>
    </row>
    <row r="42" spans="1:20" ht="23.5" x14ac:dyDescent="0.55000000000000004">
      <c r="A42" s="230"/>
      <c r="B42" s="230"/>
      <c r="C42" s="230"/>
      <c r="D42" s="280"/>
      <c r="E42" s="279" t="str">
        <f>IF(I39=0,"",IF(AND(I39&gt;=0,I39&lt;3),"D",IF(AND(I39&gt;=3,I39&lt;6),"C",IF(AND(I39&gt;=6,I39&lt;9),"B",IF(I39&gt;=9,"A")))))</f>
        <v/>
      </c>
      <c r="F42" s="230"/>
      <c r="G42" s="230"/>
      <c r="H42" s="230"/>
      <c r="I42" s="230"/>
      <c r="J42" s="230"/>
      <c r="K42" s="230"/>
      <c r="L42" s="276"/>
      <c r="M42" s="230"/>
      <c r="N42" s="230"/>
      <c r="T42" t="str">
        <f>U18&amp;"
"</f>
        <v xml:space="preserve">
</v>
      </c>
    </row>
    <row r="43" spans="1:20" ht="15.5" x14ac:dyDescent="0.35">
      <c r="A43" s="230"/>
      <c r="B43" s="230"/>
      <c r="C43" s="230"/>
      <c r="D43" s="281" t="s">
        <v>1</v>
      </c>
      <c r="E43" s="282"/>
      <c r="F43" s="230"/>
      <c r="G43" s="230"/>
      <c r="H43" s="230"/>
      <c r="I43" s="230"/>
      <c r="J43" s="230"/>
      <c r="K43" s="230"/>
      <c r="L43" s="230"/>
      <c r="M43" s="230"/>
      <c r="N43" s="230"/>
    </row>
    <row r="44" spans="1:20" x14ac:dyDescent="0.35">
      <c r="A44" s="230"/>
      <c r="B44" s="230"/>
      <c r="C44" s="230"/>
      <c r="D44" s="230"/>
      <c r="E44" s="230"/>
      <c r="F44" s="230"/>
      <c r="G44" s="230"/>
      <c r="H44" s="230"/>
      <c r="I44" s="230"/>
      <c r="J44" s="230"/>
      <c r="K44" s="230"/>
      <c r="L44" s="230"/>
      <c r="M44" s="230"/>
      <c r="N44" s="230"/>
      <c r="Q44" s="10"/>
    </row>
    <row r="45" spans="1:20" x14ac:dyDescent="0.35">
      <c r="A45" s="230"/>
      <c r="B45" s="230"/>
      <c r="C45" s="230"/>
      <c r="D45" s="230"/>
      <c r="E45" s="230"/>
      <c r="F45" s="230"/>
      <c r="G45" s="230"/>
      <c r="H45" s="230"/>
      <c r="I45" s="230"/>
      <c r="J45" s="230"/>
      <c r="K45" s="230"/>
      <c r="L45" s="230"/>
      <c r="M45" s="230"/>
      <c r="N45" s="230"/>
      <c r="Q45" s="10"/>
    </row>
    <row r="46" spans="1:20" x14ac:dyDescent="0.35">
      <c r="Q46" s="10"/>
    </row>
    <row r="47" spans="1:20" x14ac:dyDescent="0.35">
      <c r="D47" s="6"/>
      <c r="E47" s="6"/>
      <c r="F47" s="6"/>
      <c r="G47" s="6"/>
      <c r="H47" s="6"/>
      <c r="I47" s="6"/>
      <c r="J47" s="6"/>
      <c r="K47" s="6"/>
      <c r="L47" s="6"/>
      <c r="M47" s="6"/>
      <c r="N47" s="6"/>
      <c r="O47" s="6"/>
      <c r="Q47" s="10"/>
    </row>
    <row r="49" spans="3:21" ht="20.5" x14ac:dyDescent="0.45">
      <c r="C49" s="2"/>
      <c r="D49" s="74" t="s">
        <v>323</v>
      </c>
      <c r="E49" s="23"/>
    </row>
    <row r="50" spans="3:21" x14ac:dyDescent="0.35">
      <c r="C50" s="1"/>
      <c r="D50" s="9"/>
      <c r="E50" s="9"/>
      <c r="F50" s="9"/>
      <c r="G50" s="9"/>
      <c r="H50" s="9"/>
      <c r="I50" s="9"/>
      <c r="J50" s="9"/>
      <c r="K50" s="9"/>
      <c r="L50" s="9"/>
      <c r="M50" s="9"/>
      <c r="N50" s="9"/>
      <c r="O50" s="9"/>
      <c r="P50" s="9"/>
      <c r="Q50" s="9"/>
      <c r="R50" s="9"/>
      <c r="S50" s="9"/>
      <c r="T50" s="9"/>
      <c r="U50" s="9"/>
    </row>
    <row r="51" spans="3:21" x14ac:dyDescent="0.35">
      <c r="C51" s="1"/>
      <c r="D51" s="9"/>
      <c r="E51" s="9"/>
      <c r="F51" s="9"/>
      <c r="G51" s="9"/>
      <c r="H51" s="9"/>
      <c r="I51" s="9"/>
      <c r="J51" s="9"/>
      <c r="K51" s="9"/>
      <c r="L51" s="9"/>
      <c r="M51" s="9"/>
      <c r="N51" s="9"/>
      <c r="O51" s="9"/>
      <c r="P51" s="9"/>
      <c r="Q51" s="9"/>
      <c r="R51" s="9"/>
      <c r="S51" s="9"/>
      <c r="T51" s="9"/>
      <c r="U51" s="9"/>
    </row>
    <row r="52" spans="3:21" x14ac:dyDescent="0.35">
      <c r="C52" s="3"/>
      <c r="D52" s="9"/>
      <c r="E52" s="9"/>
      <c r="F52" s="9"/>
      <c r="G52" s="9"/>
      <c r="H52" s="9"/>
      <c r="I52" s="9"/>
      <c r="J52" s="9"/>
      <c r="K52" s="9"/>
      <c r="L52" s="9"/>
      <c r="M52" s="9"/>
      <c r="N52" s="9"/>
      <c r="O52" s="9"/>
      <c r="P52" s="9"/>
      <c r="Q52" s="9"/>
      <c r="R52" s="9"/>
      <c r="S52" s="9"/>
      <c r="T52" s="9"/>
      <c r="U52" s="9"/>
    </row>
    <row r="53" spans="3:21" x14ac:dyDescent="0.35">
      <c r="C53" s="1"/>
      <c r="D53" s="9"/>
      <c r="E53" s="9"/>
      <c r="F53" s="9"/>
      <c r="G53" s="9"/>
      <c r="H53" s="9"/>
      <c r="I53" s="9"/>
      <c r="J53" s="9"/>
      <c r="K53" s="9"/>
      <c r="L53" s="9"/>
      <c r="M53" s="9"/>
      <c r="N53" s="9"/>
      <c r="O53" s="9"/>
      <c r="P53" s="9"/>
      <c r="Q53" s="9"/>
      <c r="R53" s="9"/>
      <c r="S53" s="9"/>
      <c r="T53" s="9"/>
      <c r="U53" s="9"/>
    </row>
    <row r="54" spans="3:21" ht="23.5" x14ac:dyDescent="0.55000000000000004">
      <c r="C54" s="4"/>
      <c r="D54" s="9"/>
      <c r="E54" s="9"/>
      <c r="F54" s="9"/>
      <c r="G54" s="9"/>
      <c r="H54" s="9"/>
      <c r="I54" s="9"/>
      <c r="J54" s="9"/>
      <c r="K54" s="9"/>
      <c r="L54" s="9"/>
      <c r="M54" s="9"/>
      <c r="N54" s="9"/>
      <c r="O54" s="16"/>
      <c r="P54" s="9"/>
      <c r="Q54" s="9"/>
      <c r="R54" s="9"/>
      <c r="S54" s="9"/>
      <c r="T54" s="9"/>
      <c r="U54" s="9"/>
    </row>
    <row r="55" spans="3:21" x14ac:dyDescent="0.35">
      <c r="D55" s="9"/>
      <c r="E55" s="9"/>
      <c r="F55" s="9"/>
      <c r="G55" s="9"/>
      <c r="H55" s="9"/>
      <c r="I55" s="9"/>
      <c r="J55" s="9"/>
      <c r="K55" s="9"/>
      <c r="L55" s="9"/>
      <c r="M55" s="9"/>
      <c r="N55" s="9"/>
      <c r="O55" s="9"/>
      <c r="P55" s="9"/>
      <c r="Q55" s="9"/>
      <c r="R55" s="9"/>
      <c r="S55" s="9"/>
      <c r="T55" s="9"/>
      <c r="U55" s="9"/>
    </row>
    <row r="56" spans="3:21" x14ac:dyDescent="0.35">
      <c r="D56" s="9"/>
      <c r="E56" s="9"/>
      <c r="F56" s="9"/>
      <c r="G56" s="9"/>
      <c r="H56" s="9"/>
      <c r="I56" s="9"/>
      <c r="J56" s="9"/>
      <c r="K56" s="9"/>
      <c r="L56" s="9"/>
      <c r="M56" s="9"/>
      <c r="N56" s="9"/>
      <c r="O56" s="9"/>
      <c r="P56" s="9"/>
      <c r="Q56" s="9"/>
      <c r="R56" s="9"/>
      <c r="S56" s="9"/>
      <c r="T56" s="9"/>
      <c r="U56" s="9"/>
    </row>
    <row r="57" spans="3:21" x14ac:dyDescent="0.35">
      <c r="D57" s="9"/>
      <c r="E57" s="9"/>
      <c r="F57" s="9"/>
      <c r="G57" s="9"/>
      <c r="H57" s="9"/>
      <c r="I57" s="9"/>
      <c r="J57" s="9"/>
      <c r="K57" s="9"/>
      <c r="L57" s="9"/>
      <c r="M57" s="9"/>
      <c r="N57" s="9"/>
      <c r="O57" s="9"/>
      <c r="P57" s="9"/>
      <c r="Q57" s="9"/>
      <c r="R57" s="9"/>
      <c r="S57" s="9"/>
      <c r="T57" s="9"/>
      <c r="U57" s="9"/>
    </row>
    <row r="58" spans="3:21" x14ac:dyDescent="0.35">
      <c r="D58" s="9"/>
      <c r="E58" s="9"/>
      <c r="F58" s="9"/>
      <c r="G58" s="9"/>
      <c r="H58" s="9"/>
      <c r="I58" s="9"/>
      <c r="J58" s="9"/>
      <c r="K58" s="9"/>
      <c r="L58" s="9"/>
      <c r="M58" s="9"/>
      <c r="N58" s="9"/>
      <c r="O58" s="9"/>
      <c r="P58" s="9"/>
      <c r="Q58" s="9"/>
      <c r="R58" s="9"/>
      <c r="S58" s="9"/>
      <c r="T58" s="9"/>
      <c r="U58" s="9"/>
    </row>
    <row r="59" spans="3:21" x14ac:dyDescent="0.35">
      <c r="D59" s="9"/>
      <c r="E59" s="9"/>
      <c r="F59" s="9"/>
      <c r="G59" s="9"/>
      <c r="H59" s="9"/>
      <c r="I59" s="9"/>
      <c r="J59" s="9"/>
      <c r="K59" s="9"/>
      <c r="L59" s="9"/>
      <c r="M59" s="9"/>
      <c r="N59" s="9"/>
      <c r="O59" s="9"/>
      <c r="P59" s="9"/>
      <c r="Q59" s="9"/>
      <c r="R59" s="9"/>
      <c r="S59" s="9"/>
      <c r="T59" s="9"/>
      <c r="U59" s="9"/>
    </row>
    <row r="60" spans="3:21" x14ac:dyDescent="0.35">
      <c r="D60" s="9"/>
      <c r="E60" s="9"/>
      <c r="F60" s="9"/>
      <c r="G60" s="9"/>
      <c r="H60" s="9"/>
      <c r="I60" s="9"/>
      <c r="J60" s="9"/>
      <c r="K60" s="9"/>
      <c r="L60" s="9"/>
      <c r="M60" s="9"/>
      <c r="N60" s="9"/>
      <c r="O60" s="9"/>
      <c r="P60" s="9"/>
      <c r="Q60" s="9"/>
      <c r="R60" s="9"/>
      <c r="S60" s="9"/>
      <c r="T60" s="9"/>
      <c r="U60" s="9"/>
    </row>
    <row r="61" spans="3:21" x14ac:dyDescent="0.35">
      <c r="D61" s="9"/>
      <c r="E61" s="9"/>
      <c r="F61" s="9"/>
      <c r="G61" s="9"/>
      <c r="H61" s="9"/>
      <c r="I61" s="9"/>
      <c r="J61" s="9"/>
      <c r="K61" s="9"/>
      <c r="L61" s="9"/>
      <c r="M61" s="9"/>
      <c r="N61" s="9"/>
      <c r="O61" s="9"/>
      <c r="P61" s="9"/>
      <c r="Q61" s="9"/>
      <c r="R61" s="9"/>
      <c r="S61" s="9"/>
      <c r="T61" s="9"/>
      <c r="U61" s="9"/>
    </row>
    <row r="62" spans="3:21" x14ac:dyDescent="0.35">
      <c r="D62" s="9"/>
      <c r="E62" s="9"/>
      <c r="F62" s="9"/>
      <c r="G62" s="9"/>
      <c r="H62" s="9"/>
      <c r="I62" s="9"/>
      <c r="J62" s="9"/>
      <c r="K62" s="9"/>
      <c r="L62" s="9"/>
      <c r="M62" s="9"/>
      <c r="N62" s="9"/>
      <c r="O62" s="9"/>
      <c r="P62" s="9"/>
      <c r="Q62" s="9"/>
      <c r="R62" s="9"/>
      <c r="S62" s="9"/>
      <c r="T62" s="9"/>
      <c r="U62" s="9"/>
    </row>
    <row r="63" spans="3:21" x14ac:dyDescent="0.35">
      <c r="D63" s="9"/>
      <c r="E63" s="9"/>
      <c r="F63" s="9"/>
      <c r="G63" s="9"/>
      <c r="H63" s="9"/>
      <c r="I63" s="9"/>
      <c r="J63" s="9"/>
      <c r="K63" s="9"/>
      <c r="L63" s="9"/>
      <c r="M63" s="9"/>
      <c r="N63" s="9"/>
      <c r="O63" s="9"/>
      <c r="P63" s="9"/>
      <c r="Q63" s="9"/>
      <c r="R63" s="9"/>
      <c r="S63" s="9"/>
      <c r="T63" s="9"/>
      <c r="U63" s="9"/>
    </row>
    <row r="64" spans="3:21" x14ac:dyDescent="0.35">
      <c r="D64" s="9"/>
      <c r="E64" s="9"/>
      <c r="F64" s="9"/>
      <c r="G64" s="9"/>
      <c r="H64" s="9"/>
      <c r="I64" s="9"/>
      <c r="J64" s="9"/>
      <c r="K64" s="9"/>
      <c r="L64" s="9"/>
      <c r="M64" s="9"/>
      <c r="N64" s="9"/>
      <c r="O64" s="9"/>
      <c r="P64" s="9"/>
      <c r="Q64" s="9"/>
      <c r="R64" s="9"/>
      <c r="S64" s="9"/>
      <c r="T64" s="9"/>
      <c r="U64" s="9"/>
    </row>
    <row r="65" spans="4:21" x14ac:dyDescent="0.35">
      <c r="D65" s="9"/>
      <c r="E65" s="9"/>
      <c r="F65" s="9"/>
      <c r="G65" s="9"/>
      <c r="H65" s="9"/>
      <c r="I65" s="9"/>
      <c r="J65" s="9"/>
      <c r="K65" s="9"/>
      <c r="L65" s="9"/>
      <c r="M65" s="9"/>
      <c r="N65" s="9"/>
      <c r="O65" s="9"/>
      <c r="P65" s="9"/>
      <c r="Q65" s="9"/>
      <c r="R65" s="9"/>
      <c r="S65" s="9"/>
      <c r="T65" s="9"/>
      <c r="U65" s="9"/>
    </row>
    <row r="66" spans="4:21" x14ac:dyDescent="0.35">
      <c r="D66" s="9"/>
      <c r="E66" s="9"/>
      <c r="F66" s="9"/>
      <c r="G66" s="9"/>
      <c r="H66" s="9"/>
      <c r="I66" s="9"/>
      <c r="J66" s="9"/>
      <c r="K66" s="9"/>
      <c r="L66" s="9"/>
      <c r="M66" s="9"/>
      <c r="N66" s="9"/>
      <c r="O66" s="9"/>
      <c r="P66" s="9"/>
      <c r="Q66" s="9"/>
      <c r="R66" s="9"/>
      <c r="S66" s="9"/>
      <c r="T66" s="9"/>
      <c r="U66" s="9"/>
    </row>
    <row r="67" spans="4:21" x14ac:dyDescent="0.35">
      <c r="D67" s="9"/>
      <c r="E67" s="9"/>
      <c r="F67" s="9"/>
      <c r="G67" s="9"/>
      <c r="H67" s="9"/>
      <c r="I67" s="9"/>
      <c r="J67" s="9"/>
      <c r="K67" s="9"/>
      <c r="L67" s="9"/>
      <c r="M67" s="9"/>
      <c r="N67" s="9"/>
      <c r="O67" s="9"/>
      <c r="P67" s="9"/>
      <c r="Q67" s="9"/>
      <c r="R67" s="9"/>
      <c r="S67" s="9"/>
      <c r="T67" s="9"/>
      <c r="U67" s="9"/>
    </row>
    <row r="68" spans="4:21" x14ac:dyDescent="0.35">
      <c r="D68" s="9"/>
      <c r="E68" s="9"/>
      <c r="F68" s="9"/>
      <c r="G68" s="9"/>
      <c r="H68" s="9"/>
      <c r="I68" s="9"/>
      <c r="J68" s="9"/>
      <c r="K68" s="9"/>
      <c r="L68" s="9"/>
      <c r="M68" s="9"/>
      <c r="N68" s="9"/>
      <c r="O68" s="9"/>
      <c r="P68" s="9"/>
      <c r="Q68" s="9"/>
      <c r="R68" s="9"/>
      <c r="S68" s="9"/>
      <c r="T68" s="9"/>
      <c r="U68" s="9"/>
    </row>
    <row r="69" spans="4:21" x14ac:dyDescent="0.35">
      <c r="D69" s="9"/>
      <c r="E69" s="9"/>
      <c r="F69" s="9"/>
      <c r="G69" s="9"/>
      <c r="H69" s="9"/>
      <c r="I69" s="9"/>
      <c r="J69" s="9"/>
      <c r="K69" s="9"/>
      <c r="L69" s="9"/>
      <c r="M69" s="9"/>
      <c r="N69" s="9"/>
      <c r="O69" s="9"/>
      <c r="P69" s="9"/>
      <c r="Q69" s="9"/>
      <c r="R69" s="9"/>
      <c r="S69" s="9"/>
      <c r="T69" s="9"/>
      <c r="U69" s="9"/>
    </row>
    <row r="70" spans="4:21" x14ac:dyDescent="0.35">
      <c r="D70" s="9"/>
      <c r="E70" s="9"/>
      <c r="F70" s="9"/>
      <c r="G70" s="9"/>
      <c r="H70" s="9"/>
      <c r="I70" s="9"/>
      <c r="J70" s="9"/>
      <c r="K70" s="9"/>
      <c r="L70" s="9"/>
      <c r="M70" s="9"/>
      <c r="N70" s="9"/>
      <c r="O70" s="9"/>
      <c r="P70" s="9"/>
      <c r="Q70" s="9"/>
      <c r="R70" s="9"/>
      <c r="S70" s="9"/>
      <c r="T70" s="9"/>
      <c r="U70" s="9"/>
    </row>
    <row r="71" spans="4:21" x14ac:dyDescent="0.35">
      <c r="D71" s="9"/>
      <c r="E71" s="9"/>
      <c r="F71" s="9"/>
      <c r="G71" s="9"/>
      <c r="H71" s="9"/>
      <c r="I71" s="9"/>
      <c r="J71" s="9"/>
      <c r="K71" s="9"/>
      <c r="L71" s="9"/>
      <c r="M71" s="9"/>
      <c r="N71" s="9"/>
      <c r="O71" s="9"/>
      <c r="P71" s="9"/>
      <c r="Q71" s="9"/>
      <c r="R71" s="9"/>
      <c r="S71" s="9"/>
      <c r="T71" s="9"/>
      <c r="U71" s="9"/>
    </row>
    <row r="72" spans="4:21" x14ac:dyDescent="0.35">
      <c r="D72" s="9"/>
      <c r="E72" s="9"/>
      <c r="F72" s="9"/>
      <c r="G72" s="9"/>
      <c r="H72" s="9"/>
      <c r="I72" s="9"/>
      <c r="J72" s="9"/>
      <c r="K72" s="9"/>
      <c r="L72" s="9"/>
      <c r="M72" s="9"/>
      <c r="N72" s="9"/>
      <c r="O72" s="9"/>
      <c r="P72" s="9"/>
      <c r="Q72" s="9"/>
      <c r="R72" s="9"/>
      <c r="S72" s="9"/>
      <c r="T72" s="9"/>
      <c r="U72" s="9"/>
    </row>
    <row r="73" spans="4:21" x14ac:dyDescent="0.35">
      <c r="D73" s="9"/>
      <c r="E73" s="9"/>
      <c r="F73" s="9"/>
      <c r="G73" s="9"/>
      <c r="H73" s="9"/>
      <c r="I73" s="9"/>
      <c r="J73" s="9"/>
      <c r="K73" s="9"/>
      <c r="L73" s="9"/>
      <c r="M73" s="9"/>
      <c r="N73" s="9"/>
      <c r="O73" s="9"/>
      <c r="P73" s="9"/>
      <c r="Q73" s="9"/>
      <c r="R73" s="9"/>
      <c r="S73" s="9"/>
      <c r="T73" s="9"/>
      <c r="U73" s="9"/>
    </row>
    <row r="74" spans="4:21" x14ac:dyDescent="0.35">
      <c r="D74" s="9"/>
      <c r="E74" s="9"/>
      <c r="F74" s="9"/>
      <c r="G74" s="9"/>
      <c r="H74" s="9"/>
      <c r="I74" s="9"/>
      <c r="J74" s="9"/>
      <c r="K74" s="9"/>
      <c r="L74" s="9"/>
      <c r="M74" s="9"/>
      <c r="N74" s="9"/>
      <c r="O74" s="9"/>
      <c r="P74" s="9"/>
      <c r="Q74" s="9"/>
      <c r="R74" s="9"/>
      <c r="S74" s="9"/>
      <c r="T74" s="9"/>
      <c r="U74" s="9"/>
    </row>
    <row r="85" spans="4:15" x14ac:dyDescent="0.35">
      <c r="D85" s="6"/>
      <c r="E85" s="6"/>
      <c r="F85" s="6"/>
      <c r="G85" s="6"/>
      <c r="H85" s="6"/>
      <c r="I85" s="6"/>
      <c r="J85" s="6"/>
      <c r="K85" s="6"/>
      <c r="L85" s="6"/>
      <c r="M85" s="6"/>
      <c r="N85" s="6"/>
      <c r="O85" s="6"/>
    </row>
    <row r="86" spans="4:15" x14ac:dyDescent="0.35">
      <c r="E86" s="11"/>
      <c r="F86" s="11"/>
      <c r="G86" s="11"/>
      <c r="H86" s="11"/>
      <c r="I86" s="11"/>
      <c r="J86" s="11"/>
      <c r="K86" s="11"/>
      <c r="L86" s="11"/>
    </row>
    <row r="87" spans="4:15" ht="20.5" x14ac:dyDescent="0.45">
      <c r="D87" s="74" t="s">
        <v>14</v>
      </c>
      <c r="E87" s="11"/>
      <c r="F87" s="14"/>
      <c r="G87" s="14"/>
      <c r="H87" s="14"/>
      <c r="I87" s="14"/>
      <c r="J87" s="14"/>
      <c r="K87" s="14"/>
      <c r="L87" s="11"/>
    </row>
    <row r="88" spans="4:15" x14ac:dyDescent="0.35">
      <c r="E88" s="11"/>
      <c r="F88" s="11"/>
      <c r="G88" s="11"/>
      <c r="H88" s="11"/>
      <c r="I88" s="11"/>
      <c r="J88" s="11"/>
      <c r="K88" s="11"/>
      <c r="L88" s="11"/>
    </row>
    <row r="89" spans="4:15" ht="18.5" x14ac:dyDescent="0.45">
      <c r="E89" s="11"/>
      <c r="F89" s="15"/>
      <c r="G89" s="15"/>
      <c r="H89" s="15"/>
      <c r="I89" s="15"/>
      <c r="J89" s="15"/>
      <c r="K89" s="15"/>
      <c r="L89" s="11"/>
    </row>
    <row r="90" spans="4:15" x14ac:dyDescent="0.35">
      <c r="E90" s="11"/>
      <c r="F90" s="11"/>
      <c r="G90" s="11"/>
      <c r="H90" s="11"/>
      <c r="I90" s="11"/>
      <c r="J90" s="11"/>
      <c r="K90" s="11"/>
      <c r="L90" s="11"/>
    </row>
  </sheetData>
  <sheetProtection algorithmName="SHA-512" hashValue="DQi18E04xRLxe4FR6RGKiWmSmtgcbk4GNX7/NIA9qLi87QLC30QCMA0UpYLD/anF39Ty4Q2I8rZI7H+jQvc53w==" saltValue="9y74kfZv55PijIakfu2RyQ==" spinCount="100000" sheet="1" objects="1" scenarios="1"/>
  <mergeCells count="6">
    <mergeCell ref="L33:N35"/>
    <mergeCell ref="E17:F17"/>
    <mergeCell ref="D13:F13"/>
    <mergeCell ref="D14:F14"/>
    <mergeCell ref="L17:N19"/>
    <mergeCell ref="D28:F30"/>
  </mergeCells>
  <hyperlinks>
    <hyperlink ref="G28" r:id="rId1" xr:uid="{00000000-0004-0000-0500-000000000000}"/>
    <hyperlink ref="G29" r:id="rId2" xr:uid="{00000000-0004-0000-0500-000001000000}"/>
    <hyperlink ref="G30" r:id="rId3" xr:uid="{00000000-0004-0000-0500-000002000000}"/>
  </hyperlinks>
  <pageMargins left="0.7" right="0.7" top="0.75" bottom="0.75" header="0.3" footer="0.3"/>
  <pageSetup paperSize="9" scale="50" fitToHeight="0" orientation="landscape" r:id="rId4"/>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'Listes déroulantes'!$L$6:$L$10</xm:f>
          </x14:formula1>
          <xm:sqref>E19:F23</xm:sqref>
        </x14:dataValidation>
        <x14:dataValidation type="list" allowBlank="1" showInputMessage="1" showErrorMessage="1" xr:uid="{00000000-0002-0000-0500-000001000000}">
          <x14:formula1>
            <xm:f>'Listes déroulantes'!$L$16:$L$20</xm:f>
          </x14:formula1>
          <xm:sqref>E32</xm:sqref>
        </x14:dataValidation>
        <x14:dataValidation type="list" allowBlank="1" showInputMessage="1" showErrorMessage="1" xr:uid="{00000000-0002-0000-0500-000002000000}">
          <x14:formula1>
            <xm:f>'Listes déroulantes'!$L$2:$L$4</xm:f>
          </x14:formula1>
          <xm:sqref>E26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39997558519241921"/>
    <pageSetUpPr fitToPage="1"/>
  </sheetPr>
  <dimension ref="A1:R79"/>
  <sheetViews>
    <sheetView showGridLines="0" topLeftCell="A4" zoomScale="70" zoomScaleNormal="70" workbookViewId="0">
      <selection activeCell="E27" sqref="E27"/>
    </sheetView>
  </sheetViews>
  <sheetFormatPr baseColWidth="10" defaultRowHeight="14.5" x14ac:dyDescent="0.35"/>
  <cols>
    <col min="1" max="1" width="4" customWidth="1"/>
    <col min="2" max="2" width="9.54296875" customWidth="1"/>
    <col min="3" max="3" width="4.54296875" customWidth="1"/>
    <col min="4" max="4" width="72" customWidth="1"/>
    <col min="5" max="5" width="36.1796875" customWidth="1"/>
    <col min="6" max="6" width="6.7265625" customWidth="1"/>
    <col min="7" max="8" width="6.26953125" customWidth="1"/>
    <col min="9" max="9" width="22.26953125" customWidth="1"/>
    <col min="10" max="11" width="23.453125" customWidth="1"/>
    <col min="12" max="12" width="39.7265625" customWidth="1"/>
    <col min="14" max="14" width="11.26953125" customWidth="1"/>
  </cols>
  <sheetData>
    <row r="1" spans="1:12" x14ac:dyDescent="0.35">
      <c r="A1" s="230"/>
      <c r="B1" s="230"/>
      <c r="C1" s="230"/>
      <c r="D1" s="230"/>
      <c r="E1" s="230"/>
      <c r="F1" s="230"/>
      <c r="G1" s="230"/>
      <c r="H1" s="230"/>
      <c r="I1" s="230"/>
      <c r="J1" s="230"/>
    </row>
    <row r="2" spans="1:12" x14ac:dyDescent="0.35">
      <c r="A2" s="230"/>
      <c r="B2" s="230"/>
      <c r="C2" s="230"/>
      <c r="D2" s="230"/>
      <c r="E2" s="230"/>
      <c r="F2" s="230"/>
      <c r="G2" s="230"/>
      <c r="H2" s="230"/>
      <c r="I2" s="230"/>
      <c r="J2" s="230"/>
    </row>
    <row r="3" spans="1:12" x14ac:dyDescent="0.35">
      <c r="A3" s="230"/>
      <c r="B3" s="230"/>
      <c r="C3" s="230"/>
      <c r="D3" s="230"/>
      <c r="E3" s="230"/>
      <c r="F3" s="230"/>
      <c r="G3" s="230"/>
      <c r="H3" s="230"/>
      <c r="I3" s="230"/>
      <c r="J3" s="230"/>
    </row>
    <row r="4" spans="1:12" x14ac:dyDescent="0.35">
      <c r="A4" s="230"/>
      <c r="B4" s="230"/>
      <c r="C4" s="230"/>
      <c r="D4" s="230"/>
      <c r="E4" s="230"/>
      <c r="F4" s="230"/>
      <c r="G4" s="230"/>
      <c r="H4" s="230"/>
      <c r="I4" s="230"/>
      <c r="J4" s="230"/>
    </row>
    <row r="5" spans="1:12" x14ac:dyDescent="0.35">
      <c r="A5" s="230"/>
      <c r="B5" s="230"/>
      <c r="C5" s="230"/>
      <c r="D5" s="230"/>
      <c r="E5" s="230"/>
      <c r="F5" s="230"/>
      <c r="G5" s="230"/>
      <c r="H5" s="230"/>
      <c r="I5" s="230"/>
      <c r="J5" s="230"/>
    </row>
    <row r="6" spans="1:12" x14ac:dyDescent="0.35">
      <c r="A6" s="230"/>
      <c r="B6" s="230"/>
      <c r="C6" s="230"/>
      <c r="D6" s="230"/>
      <c r="E6" s="230"/>
      <c r="F6" s="230"/>
      <c r="G6" s="230"/>
      <c r="H6" s="230"/>
      <c r="I6" s="230"/>
      <c r="J6" s="230"/>
    </row>
    <row r="7" spans="1:12" x14ac:dyDescent="0.35">
      <c r="A7" s="230"/>
      <c r="B7" s="230"/>
      <c r="C7" s="230"/>
      <c r="D7" s="230"/>
      <c r="E7" s="230"/>
      <c r="F7" s="230"/>
      <c r="G7" s="230"/>
      <c r="H7" s="230"/>
      <c r="I7" s="230"/>
      <c r="J7" s="230"/>
    </row>
    <row r="8" spans="1:12" x14ac:dyDescent="0.35">
      <c r="A8" s="230"/>
      <c r="B8" s="230"/>
      <c r="C8" s="230"/>
      <c r="D8" s="230"/>
      <c r="E8" s="230"/>
      <c r="F8" s="230"/>
      <c r="G8" s="230"/>
      <c r="H8" s="230"/>
      <c r="I8" s="230"/>
      <c r="J8" s="230"/>
    </row>
    <row r="9" spans="1:12" x14ac:dyDescent="0.35">
      <c r="A9" s="230"/>
      <c r="B9" s="230"/>
      <c r="C9" s="230"/>
      <c r="D9" s="230"/>
      <c r="E9" s="230"/>
      <c r="F9" s="230"/>
      <c r="G9" s="230"/>
      <c r="H9" s="230"/>
      <c r="I9" s="230"/>
      <c r="J9" s="230"/>
    </row>
    <row r="10" spans="1:12" x14ac:dyDescent="0.35">
      <c r="A10" s="230"/>
      <c r="B10" s="230"/>
      <c r="C10" s="230"/>
      <c r="D10" s="230"/>
      <c r="E10" s="230"/>
      <c r="F10" s="230"/>
      <c r="G10" s="230"/>
      <c r="H10" s="230"/>
      <c r="I10" s="230"/>
      <c r="J10" s="230"/>
    </row>
    <row r="11" spans="1:12" ht="15" customHeight="1" x14ac:dyDescent="0.35">
      <c r="A11" s="230"/>
      <c r="B11" s="230"/>
      <c r="C11" s="230"/>
      <c r="D11" s="230"/>
      <c r="E11" s="230"/>
      <c r="F11" s="230"/>
      <c r="G11" s="230"/>
      <c r="H11" s="230"/>
      <c r="I11" s="303"/>
      <c r="J11" s="303"/>
      <c r="K11" s="12"/>
    </row>
    <row r="12" spans="1:12" ht="25.5" customHeight="1" x14ac:dyDescent="0.35">
      <c r="A12" s="230"/>
      <c r="B12" s="230"/>
      <c r="C12" s="230"/>
      <c r="D12" s="672" t="s">
        <v>15</v>
      </c>
      <c r="E12" s="673"/>
      <c r="F12" s="242"/>
      <c r="G12" s="283"/>
      <c r="H12" s="283"/>
      <c r="I12" s="705"/>
      <c r="J12" s="706"/>
      <c r="K12" s="707"/>
    </row>
    <row r="13" spans="1:12" ht="40.5" customHeight="1" x14ac:dyDescent="0.35">
      <c r="A13" s="230"/>
      <c r="B13" s="230"/>
      <c r="C13" s="230"/>
      <c r="D13" s="662" t="s">
        <v>434</v>
      </c>
      <c r="E13" s="662"/>
      <c r="F13" s="285"/>
      <c r="G13" s="284"/>
      <c r="H13" s="284"/>
      <c r="I13" s="708"/>
      <c r="J13" s="709"/>
      <c r="K13" s="710"/>
      <c r="L13" s="8"/>
    </row>
    <row r="14" spans="1:12" ht="25.5" customHeight="1" x14ac:dyDescent="0.35">
      <c r="A14" s="230"/>
      <c r="B14" s="230"/>
      <c r="C14" s="230"/>
      <c r="D14" s="304"/>
      <c r="E14" s="304"/>
      <c r="F14" s="285"/>
      <c r="G14" s="284"/>
      <c r="H14" s="284"/>
      <c r="I14" s="708"/>
      <c r="J14" s="709"/>
      <c r="K14" s="710"/>
    </row>
    <row r="15" spans="1:12" ht="23.25" customHeight="1" x14ac:dyDescent="0.35">
      <c r="A15" s="230"/>
      <c r="B15" s="230"/>
      <c r="C15" s="134"/>
      <c r="D15" s="305"/>
      <c r="E15" s="306" t="s">
        <v>3</v>
      </c>
      <c r="F15" s="307"/>
      <c r="G15" s="308"/>
      <c r="H15" s="284"/>
      <c r="I15" s="708"/>
      <c r="J15" s="709"/>
      <c r="K15" s="710"/>
    </row>
    <row r="16" spans="1:12" ht="78" customHeight="1" x14ac:dyDescent="0.35">
      <c r="A16" s="230"/>
      <c r="B16" s="230"/>
      <c r="C16" s="134"/>
      <c r="D16" s="482" t="s">
        <v>289</v>
      </c>
      <c r="E16" s="538"/>
      <c r="F16" s="483">
        <f>IF(E16="Non prévu",0,IF(E16="Prévu à long terme",4,IF(E16="Prévu à court terme",8,IF(E16="Oui",12,0))))</f>
        <v>0</v>
      </c>
      <c r="G16" s="483">
        <v>1</v>
      </c>
      <c r="H16" s="233"/>
      <c r="I16" s="708"/>
      <c r="J16" s="709"/>
      <c r="K16" s="710"/>
    </row>
    <row r="17" spans="1:18" ht="18" customHeight="1" x14ac:dyDescent="0.35">
      <c r="A17" s="230"/>
      <c r="B17" s="230"/>
      <c r="C17" s="134"/>
      <c r="D17" s="309"/>
      <c r="E17" s="310"/>
      <c r="F17" s="311"/>
      <c r="G17" s="311"/>
      <c r="H17" s="233"/>
      <c r="I17" s="708"/>
      <c r="J17" s="709"/>
      <c r="K17" s="710"/>
    </row>
    <row r="18" spans="1:18" ht="79.5" customHeight="1" x14ac:dyDescent="0.35">
      <c r="A18" s="230"/>
      <c r="B18" s="230"/>
      <c r="C18" s="134"/>
      <c r="D18" s="704" t="s">
        <v>290</v>
      </c>
      <c r="E18" s="704"/>
      <c r="F18" s="143"/>
      <c r="G18" s="143"/>
      <c r="H18" s="233"/>
      <c r="I18" s="708"/>
      <c r="J18" s="709"/>
      <c r="K18" s="710"/>
    </row>
    <row r="19" spans="1:18" ht="20.25" customHeight="1" x14ac:dyDescent="0.35">
      <c r="A19" s="230"/>
      <c r="B19" s="230"/>
      <c r="C19" s="126"/>
      <c r="D19" s="312"/>
      <c r="E19" s="313"/>
      <c r="F19" s="313"/>
      <c r="G19" s="314"/>
      <c r="H19" s="239"/>
      <c r="I19" s="708"/>
      <c r="J19" s="709"/>
      <c r="K19" s="710"/>
      <c r="L19" s="20"/>
    </row>
    <row r="20" spans="1:18" ht="90" customHeight="1" x14ac:dyDescent="0.35">
      <c r="A20" s="230"/>
      <c r="B20" s="230"/>
      <c r="C20" s="134"/>
      <c r="D20" s="482" t="s">
        <v>368</v>
      </c>
      <c r="E20" s="538"/>
      <c r="F20" s="485">
        <f>IF(E20="0%",0,IF(E20="0-5%",4,IF(E20="5-10%",8,IF(E20="&gt;10%",12,0))))</f>
        <v>0</v>
      </c>
      <c r="G20" s="486">
        <v>1</v>
      </c>
      <c r="H20" s="249"/>
      <c r="I20" s="708"/>
      <c r="J20" s="709"/>
      <c r="K20" s="710"/>
      <c r="N20" s="9"/>
      <c r="Q20" s="17"/>
      <c r="R20" s="8"/>
    </row>
    <row r="21" spans="1:18" ht="21" customHeight="1" x14ac:dyDescent="0.35">
      <c r="A21" s="230"/>
      <c r="B21" s="230"/>
      <c r="C21" s="134"/>
      <c r="D21" s="484"/>
      <c r="E21" s="315"/>
      <c r="F21" s="487"/>
      <c r="G21" s="488"/>
      <c r="H21" s="255"/>
      <c r="I21" s="708"/>
      <c r="J21" s="709"/>
      <c r="K21" s="710"/>
      <c r="N21" s="9"/>
      <c r="Q21" s="17"/>
      <c r="R21" s="8"/>
    </row>
    <row r="22" spans="1:18" ht="65.25" customHeight="1" x14ac:dyDescent="0.35">
      <c r="A22" s="230"/>
      <c r="B22" s="230"/>
      <c r="C22" s="134"/>
      <c r="D22" s="482" t="s">
        <v>248</v>
      </c>
      <c r="E22" s="538"/>
      <c r="F22" s="483">
        <f>IF(E22="Non",0,IF(E22="Oui, rarement",4,IF(E22="Oui, souvent",8,IF(E22="Oui, systématiquement",12,0))))</f>
        <v>0</v>
      </c>
      <c r="G22" s="489">
        <v>1</v>
      </c>
      <c r="H22" s="316"/>
      <c r="I22" s="711"/>
      <c r="J22" s="712"/>
      <c r="K22" s="713"/>
      <c r="N22" s="9"/>
      <c r="Q22" s="17"/>
      <c r="R22" s="8"/>
    </row>
    <row r="23" spans="1:18" ht="21" customHeight="1" x14ac:dyDescent="0.35">
      <c r="A23" s="230"/>
      <c r="B23" s="230"/>
      <c r="C23" s="230"/>
      <c r="D23" s="295"/>
      <c r="E23" s="317"/>
      <c r="F23" s="317"/>
      <c r="G23" s="255"/>
      <c r="H23" s="255"/>
      <c r="I23" s="292"/>
      <c r="J23" s="292"/>
      <c r="K23" s="24"/>
      <c r="N23" s="9"/>
      <c r="Q23" s="17"/>
      <c r="R23" s="8"/>
    </row>
    <row r="24" spans="1:18" ht="21" customHeight="1" x14ac:dyDescent="0.35">
      <c r="A24" s="230"/>
      <c r="B24" s="230"/>
      <c r="C24" s="230"/>
      <c r="D24" s="295"/>
      <c r="E24" s="317"/>
      <c r="F24" s="317"/>
      <c r="G24" s="255"/>
      <c r="H24" s="255"/>
      <c r="I24" s="292"/>
      <c r="J24" s="292"/>
      <c r="K24" s="24"/>
      <c r="N24" s="9"/>
      <c r="Q24" s="17"/>
      <c r="R24" s="8"/>
    </row>
    <row r="25" spans="1:18" ht="19.5" customHeight="1" x14ac:dyDescent="0.35">
      <c r="A25" s="230"/>
      <c r="B25" s="230"/>
      <c r="C25" s="230"/>
      <c r="D25" s="264"/>
      <c r="E25" s="230"/>
      <c r="F25" s="230"/>
      <c r="G25" s="266"/>
      <c r="H25" s="266"/>
      <c r="I25" s="266"/>
      <c r="J25" s="266"/>
      <c r="K25" s="26"/>
    </row>
    <row r="26" spans="1:18" x14ac:dyDescent="0.35">
      <c r="A26" s="230"/>
      <c r="B26" s="230"/>
      <c r="C26" s="230"/>
      <c r="D26" s="273"/>
      <c r="E26" s="274"/>
      <c r="F26" s="274"/>
      <c r="G26" s="274"/>
      <c r="H26" s="274"/>
      <c r="I26" s="274"/>
      <c r="J26" s="274"/>
      <c r="K26" s="6"/>
      <c r="L26" s="6"/>
    </row>
    <row r="27" spans="1:18" s="5" customFormat="1" x14ac:dyDescent="0.35">
      <c r="A27" s="276"/>
      <c r="B27" s="276"/>
      <c r="C27" s="276"/>
      <c r="D27" s="243"/>
      <c r="E27" s="276"/>
      <c r="F27" s="276"/>
      <c r="G27" s="276"/>
      <c r="H27" s="276"/>
      <c r="I27" s="276"/>
      <c r="J27" s="276"/>
    </row>
    <row r="28" spans="1:18" s="5" customFormat="1" ht="20.5" x14ac:dyDescent="0.35">
      <c r="A28" s="276"/>
      <c r="B28" s="276"/>
      <c r="C28" s="276"/>
      <c r="D28" s="168" t="s">
        <v>21</v>
      </c>
      <c r="E28" s="276"/>
      <c r="F28" s="276"/>
      <c r="G28" s="276"/>
      <c r="H28" s="276"/>
      <c r="I28" s="276"/>
      <c r="J28" s="490">
        <f>(F16*G16+F20*G20+F22*G22)/(G16+G20+G22)</f>
        <v>0</v>
      </c>
    </row>
    <row r="29" spans="1:18" s="5" customFormat="1" ht="21" x14ac:dyDescent="0.35">
      <c r="A29" s="276"/>
      <c r="B29" s="276"/>
      <c r="C29" s="276"/>
      <c r="D29" s="278" t="s">
        <v>22</v>
      </c>
      <c r="E29" s="276"/>
      <c r="F29" s="276"/>
      <c r="G29" s="276"/>
      <c r="H29" s="276"/>
      <c r="I29" s="276"/>
      <c r="J29" s="276" t="str">
        <f>IF(E31="","",IF(E31="A",4,IF(E31="B",3,IF(E31="C",2,IF(E31="D",1)))))</f>
        <v/>
      </c>
    </row>
    <row r="30" spans="1:18" s="5" customFormat="1" ht="23.5" x14ac:dyDescent="0.55000000000000004">
      <c r="A30" s="276"/>
      <c r="B30" s="276"/>
      <c r="C30" s="276"/>
      <c r="D30" s="243"/>
      <c r="E30" s="276"/>
      <c r="F30" s="276"/>
      <c r="G30" s="276"/>
      <c r="H30" s="276"/>
      <c r="I30" s="276"/>
      <c r="J30" s="279"/>
      <c r="K30" s="16"/>
    </row>
    <row r="31" spans="1:18" ht="23.5" x14ac:dyDescent="0.55000000000000004">
      <c r="A31" s="230"/>
      <c r="B31" s="230"/>
      <c r="C31" s="230"/>
      <c r="D31" s="280"/>
      <c r="E31" s="279" t="str">
        <f>IF(J28=0,"",IF(AND(J28&gt;=0,J28&lt;3),"D",IF(AND(J28&gt;=3,J28&lt;6),"C",IF(AND(J28&gt;=6,J28&lt;9),"B",IF(J28&gt;=9,"A")))))</f>
        <v/>
      </c>
      <c r="F31" s="279"/>
      <c r="G31" s="230"/>
      <c r="H31" s="230"/>
      <c r="I31" s="276"/>
      <c r="J31" s="230"/>
      <c r="Q31" t="str">
        <f>R20&amp;"
"</f>
        <v xml:space="preserve">
</v>
      </c>
    </row>
    <row r="32" spans="1:18" ht="15.5" x14ac:dyDescent="0.35">
      <c r="A32" s="230"/>
      <c r="B32" s="230"/>
      <c r="C32" s="230"/>
      <c r="D32" s="281" t="s">
        <v>1</v>
      </c>
      <c r="E32" s="282"/>
      <c r="F32" s="282"/>
      <c r="G32" s="230"/>
      <c r="H32" s="230"/>
      <c r="I32" s="230"/>
      <c r="J32" s="230"/>
    </row>
    <row r="33" spans="1:18" x14ac:dyDescent="0.35">
      <c r="A33" s="230"/>
      <c r="B33" s="230"/>
      <c r="C33" s="230"/>
      <c r="D33" s="230"/>
      <c r="E33" s="230"/>
      <c r="F33" s="230"/>
      <c r="G33" s="230"/>
      <c r="H33" s="230"/>
      <c r="I33" s="230"/>
      <c r="J33" s="230"/>
      <c r="N33" s="25"/>
    </row>
    <row r="34" spans="1:18" x14ac:dyDescent="0.35">
      <c r="A34" s="230"/>
      <c r="B34" s="230"/>
      <c r="C34" s="230"/>
      <c r="D34" s="230"/>
      <c r="E34" s="230"/>
      <c r="F34" s="230"/>
      <c r="G34" s="230"/>
      <c r="H34" s="230"/>
      <c r="I34" s="230"/>
      <c r="J34" s="230"/>
      <c r="N34" s="25"/>
    </row>
    <row r="35" spans="1:18" x14ac:dyDescent="0.35">
      <c r="N35" s="25"/>
    </row>
    <row r="36" spans="1:18" x14ac:dyDescent="0.35">
      <c r="D36" s="6"/>
      <c r="E36" s="6"/>
      <c r="F36" s="6"/>
      <c r="G36" s="6"/>
      <c r="H36" s="6"/>
      <c r="I36" s="6"/>
      <c r="J36" s="6"/>
      <c r="K36" s="6"/>
      <c r="L36" s="6"/>
      <c r="N36" s="25"/>
    </row>
    <row r="38" spans="1:18" ht="20.5" x14ac:dyDescent="0.45">
      <c r="C38" s="2"/>
      <c r="D38" s="74" t="s">
        <v>323</v>
      </c>
      <c r="E38" s="23"/>
      <c r="F38" s="23"/>
    </row>
    <row r="39" spans="1:18" x14ac:dyDescent="0.35">
      <c r="C39" s="1"/>
      <c r="D39" s="9"/>
      <c r="E39" s="9"/>
      <c r="F39" s="9"/>
      <c r="G39" s="9"/>
      <c r="H39" s="9"/>
      <c r="I39" s="9"/>
      <c r="J39" s="9"/>
      <c r="K39" s="9"/>
      <c r="L39" s="9"/>
      <c r="M39" s="9"/>
      <c r="N39" s="9"/>
      <c r="O39" s="9"/>
      <c r="P39" s="9"/>
      <c r="Q39" s="9"/>
      <c r="R39" s="9"/>
    </row>
    <row r="40" spans="1:18" x14ac:dyDescent="0.35">
      <c r="C40" s="1"/>
      <c r="D40" s="9"/>
      <c r="E40" s="9"/>
      <c r="F40" s="9"/>
      <c r="G40" s="9"/>
      <c r="H40" s="9"/>
      <c r="I40" s="9"/>
      <c r="J40" s="9"/>
      <c r="K40" s="9"/>
      <c r="L40" s="9"/>
      <c r="M40" s="9"/>
      <c r="N40" s="9"/>
      <c r="O40" s="9"/>
      <c r="P40" s="9"/>
      <c r="Q40" s="9"/>
      <c r="R40" s="9"/>
    </row>
    <row r="41" spans="1:18" x14ac:dyDescent="0.35">
      <c r="C41" s="3"/>
      <c r="E41" s="9"/>
      <c r="F41" s="9"/>
      <c r="G41" s="9"/>
      <c r="H41" s="9"/>
      <c r="I41" s="9"/>
      <c r="J41" s="9"/>
      <c r="K41" s="9"/>
      <c r="L41" s="9"/>
      <c r="M41" s="9"/>
      <c r="N41" s="9"/>
      <c r="O41" s="9"/>
      <c r="P41" s="9"/>
      <c r="Q41" s="9"/>
      <c r="R41" s="9"/>
    </row>
    <row r="42" spans="1:18" x14ac:dyDescent="0.35">
      <c r="C42" s="1"/>
      <c r="D42" s="9"/>
      <c r="E42" s="9"/>
      <c r="F42" s="9"/>
      <c r="G42" s="9"/>
      <c r="H42" s="9"/>
      <c r="I42" s="9"/>
      <c r="J42" s="9"/>
      <c r="K42" s="9"/>
      <c r="L42" s="9"/>
      <c r="M42" s="9"/>
      <c r="N42" s="9"/>
      <c r="O42" s="9"/>
      <c r="P42" s="9"/>
      <c r="Q42" s="9"/>
      <c r="R42" s="9"/>
    </row>
    <row r="43" spans="1:18" ht="23.5" x14ac:dyDescent="0.55000000000000004">
      <c r="C43" s="4"/>
      <c r="D43" s="9"/>
      <c r="E43" s="9"/>
      <c r="F43" s="9"/>
      <c r="G43" s="9"/>
      <c r="H43" s="9"/>
      <c r="I43" s="9"/>
      <c r="J43" s="9"/>
      <c r="K43" s="9"/>
      <c r="L43" s="16"/>
      <c r="M43" s="9"/>
      <c r="N43" s="9"/>
      <c r="O43" s="9"/>
      <c r="P43" s="9"/>
      <c r="Q43" s="9"/>
      <c r="R43" s="9"/>
    </row>
    <row r="44" spans="1:18" x14ac:dyDescent="0.35">
      <c r="D44" s="9"/>
      <c r="E44" s="9"/>
      <c r="F44" s="9"/>
      <c r="G44" s="9"/>
      <c r="H44" s="9"/>
      <c r="I44" s="9"/>
      <c r="J44" s="9"/>
      <c r="K44" s="9"/>
      <c r="L44" s="9"/>
      <c r="M44" s="9"/>
      <c r="N44" s="9"/>
      <c r="O44" s="9"/>
      <c r="P44" s="9"/>
      <c r="Q44" s="9"/>
      <c r="R44" s="9"/>
    </row>
    <row r="45" spans="1:18" x14ac:dyDescent="0.35">
      <c r="D45" s="9"/>
      <c r="E45" s="9"/>
      <c r="F45" s="9"/>
      <c r="G45" s="9"/>
      <c r="H45" s="9"/>
      <c r="I45" s="9"/>
      <c r="J45" s="9"/>
      <c r="K45" s="9"/>
      <c r="L45" s="9"/>
      <c r="M45" s="9"/>
      <c r="N45" s="9"/>
      <c r="O45" s="9"/>
      <c r="P45" s="9"/>
      <c r="Q45" s="9"/>
      <c r="R45" s="9"/>
    </row>
    <row r="46" spans="1:18" x14ac:dyDescent="0.35">
      <c r="D46" s="9"/>
      <c r="E46" s="9"/>
      <c r="F46" s="9"/>
      <c r="G46" s="9"/>
      <c r="H46" s="9"/>
      <c r="I46" s="9"/>
      <c r="J46" s="9"/>
      <c r="K46" s="9"/>
      <c r="L46" s="9"/>
      <c r="M46" s="9"/>
      <c r="N46" s="9"/>
      <c r="O46" s="9"/>
      <c r="P46" s="9"/>
      <c r="Q46" s="9"/>
      <c r="R46" s="9"/>
    </row>
    <row r="47" spans="1:18" x14ac:dyDescent="0.35">
      <c r="D47" s="9"/>
      <c r="E47" s="9"/>
      <c r="F47" s="9"/>
      <c r="G47" s="9"/>
      <c r="H47" s="9"/>
      <c r="I47" s="9"/>
      <c r="J47" s="9"/>
      <c r="K47" s="9"/>
      <c r="L47" s="9"/>
      <c r="M47" s="9"/>
      <c r="N47" s="9"/>
      <c r="O47" s="9"/>
      <c r="P47" s="9"/>
      <c r="Q47" s="9"/>
      <c r="R47" s="9"/>
    </row>
    <row r="48" spans="1:18" x14ac:dyDescent="0.35">
      <c r="D48" s="9"/>
      <c r="E48" s="9"/>
      <c r="F48" s="9"/>
      <c r="G48" s="9"/>
      <c r="H48" s="9"/>
      <c r="I48" s="9"/>
      <c r="J48" s="9"/>
      <c r="K48" s="9"/>
      <c r="L48" s="9"/>
      <c r="M48" s="9"/>
      <c r="N48" s="9"/>
      <c r="O48" s="9"/>
      <c r="P48" s="9"/>
      <c r="Q48" s="9"/>
      <c r="R48" s="9"/>
    </row>
    <row r="49" spans="4:18" x14ac:dyDescent="0.35">
      <c r="D49" s="9"/>
      <c r="E49" s="9"/>
      <c r="F49" s="9"/>
      <c r="G49" s="9"/>
      <c r="H49" s="9"/>
      <c r="I49" s="9"/>
      <c r="J49" s="9"/>
      <c r="K49" s="9"/>
      <c r="L49" s="9"/>
      <c r="M49" s="9"/>
      <c r="N49" s="9"/>
      <c r="O49" s="9"/>
      <c r="P49" s="9"/>
      <c r="Q49" s="9"/>
      <c r="R49" s="9"/>
    </row>
    <row r="50" spans="4:18" x14ac:dyDescent="0.35">
      <c r="D50" s="9"/>
      <c r="E50" s="9"/>
      <c r="F50" s="9"/>
      <c r="G50" s="9"/>
      <c r="H50" s="9"/>
      <c r="I50" s="9"/>
      <c r="J50" s="9"/>
      <c r="K50" s="9"/>
      <c r="L50" s="9"/>
      <c r="M50" s="9"/>
      <c r="N50" s="9"/>
      <c r="O50" s="9"/>
      <c r="P50" s="9"/>
      <c r="Q50" s="9"/>
      <c r="R50" s="9"/>
    </row>
    <row r="51" spans="4:18" x14ac:dyDescent="0.35">
      <c r="D51" s="9"/>
      <c r="E51" s="9"/>
      <c r="F51" s="9"/>
      <c r="G51" s="9"/>
      <c r="H51" s="9"/>
      <c r="I51" s="9"/>
      <c r="J51" s="9"/>
      <c r="K51" s="9"/>
      <c r="L51" s="9"/>
      <c r="M51" s="9"/>
      <c r="N51" s="9"/>
      <c r="O51" s="9"/>
      <c r="P51" s="9"/>
      <c r="Q51" s="9"/>
      <c r="R51" s="9"/>
    </row>
    <row r="52" spans="4:18" x14ac:dyDescent="0.35">
      <c r="D52" s="9"/>
      <c r="E52" s="9"/>
      <c r="F52" s="9"/>
      <c r="G52" s="9"/>
      <c r="H52" s="9"/>
      <c r="I52" s="9"/>
      <c r="J52" s="9"/>
      <c r="K52" s="9"/>
      <c r="L52" s="9"/>
      <c r="M52" s="9"/>
      <c r="N52" s="9"/>
      <c r="O52" s="9"/>
      <c r="P52" s="9"/>
      <c r="Q52" s="9"/>
      <c r="R52" s="9"/>
    </row>
    <row r="53" spans="4:18" x14ac:dyDescent="0.35">
      <c r="D53" s="9"/>
      <c r="E53" s="9"/>
      <c r="F53" s="9"/>
      <c r="G53" s="9"/>
      <c r="H53" s="9"/>
      <c r="I53" s="9"/>
      <c r="J53" s="9"/>
      <c r="K53" s="9"/>
      <c r="L53" s="9"/>
      <c r="M53" s="9"/>
      <c r="N53" s="9"/>
      <c r="O53" s="9"/>
      <c r="P53" s="9"/>
      <c r="Q53" s="9"/>
      <c r="R53" s="9"/>
    </row>
    <row r="54" spans="4:18" x14ac:dyDescent="0.35">
      <c r="D54" s="9"/>
      <c r="E54" s="9"/>
      <c r="F54" s="9"/>
      <c r="G54" s="9"/>
      <c r="H54" s="9"/>
      <c r="I54" s="9"/>
      <c r="J54" s="9"/>
      <c r="K54" s="9"/>
      <c r="L54" s="9"/>
      <c r="M54" s="9"/>
      <c r="N54" s="9"/>
      <c r="O54" s="9"/>
      <c r="P54" s="9"/>
      <c r="Q54" s="9"/>
      <c r="R54" s="9"/>
    </row>
    <row r="55" spans="4:18" x14ac:dyDescent="0.35">
      <c r="D55" s="9"/>
      <c r="E55" s="9"/>
      <c r="F55" s="9"/>
      <c r="G55" s="9"/>
      <c r="H55" s="9"/>
      <c r="I55" s="9"/>
      <c r="J55" s="9"/>
      <c r="K55" s="9"/>
      <c r="L55" s="9"/>
      <c r="M55" s="9"/>
      <c r="N55" s="9"/>
      <c r="O55" s="9"/>
      <c r="P55" s="9"/>
      <c r="Q55" s="9"/>
      <c r="R55" s="9"/>
    </row>
    <row r="56" spans="4:18" x14ac:dyDescent="0.35">
      <c r="D56" s="9"/>
      <c r="E56" s="9"/>
      <c r="F56" s="9"/>
      <c r="G56" s="9"/>
      <c r="H56" s="9"/>
      <c r="I56" s="9"/>
      <c r="J56" s="9"/>
      <c r="K56" s="9"/>
      <c r="L56" s="9"/>
      <c r="M56" s="9"/>
      <c r="N56" s="9"/>
      <c r="O56" s="9"/>
      <c r="P56" s="9"/>
      <c r="Q56" s="9"/>
      <c r="R56" s="9"/>
    </row>
    <row r="57" spans="4:18" x14ac:dyDescent="0.35">
      <c r="D57" s="9"/>
      <c r="E57" s="9"/>
      <c r="F57" s="9"/>
      <c r="G57" s="9"/>
      <c r="H57" s="9"/>
      <c r="I57" s="9"/>
      <c r="J57" s="9"/>
      <c r="K57" s="9"/>
      <c r="L57" s="9"/>
      <c r="M57" s="9"/>
      <c r="N57" s="9"/>
      <c r="O57" s="9"/>
      <c r="P57" s="9"/>
      <c r="Q57" s="9"/>
      <c r="R57" s="9"/>
    </row>
    <row r="58" spans="4:18" x14ac:dyDescent="0.35">
      <c r="D58" s="9"/>
      <c r="E58" s="9"/>
      <c r="F58" s="9"/>
      <c r="G58" s="9"/>
      <c r="H58" s="9"/>
      <c r="I58" s="9"/>
      <c r="J58" s="9"/>
      <c r="K58" s="9"/>
      <c r="L58" s="9"/>
      <c r="M58" s="9"/>
      <c r="N58" s="9"/>
      <c r="O58" s="9"/>
      <c r="P58" s="9"/>
      <c r="Q58" s="9"/>
      <c r="R58" s="9"/>
    </row>
    <row r="59" spans="4:18" x14ac:dyDescent="0.35">
      <c r="D59" s="9"/>
      <c r="E59" s="9"/>
      <c r="F59" s="9"/>
      <c r="G59" s="9"/>
      <c r="H59" s="9"/>
      <c r="I59" s="9"/>
      <c r="J59" s="9"/>
      <c r="K59" s="9"/>
      <c r="L59" s="9"/>
      <c r="M59" s="9"/>
      <c r="N59" s="9"/>
      <c r="O59" s="9"/>
      <c r="P59" s="9"/>
      <c r="Q59" s="9"/>
      <c r="R59" s="9"/>
    </row>
    <row r="60" spans="4:18" x14ac:dyDescent="0.35">
      <c r="D60" s="9"/>
      <c r="E60" s="9"/>
      <c r="F60" s="9"/>
      <c r="G60" s="9"/>
      <c r="H60" s="9"/>
      <c r="I60" s="9"/>
      <c r="J60" s="9"/>
      <c r="K60" s="9"/>
      <c r="L60" s="9"/>
      <c r="M60" s="9"/>
      <c r="N60" s="9"/>
      <c r="O60" s="9"/>
      <c r="P60" s="9"/>
      <c r="Q60" s="9"/>
      <c r="R60" s="9"/>
    </row>
    <row r="61" spans="4:18" x14ac:dyDescent="0.35">
      <c r="D61" s="9"/>
      <c r="E61" s="9"/>
      <c r="F61" s="9"/>
      <c r="G61" s="9"/>
      <c r="H61" s="9"/>
      <c r="I61" s="9"/>
      <c r="J61" s="9"/>
      <c r="K61" s="9"/>
      <c r="L61" s="9"/>
      <c r="M61" s="9"/>
      <c r="N61" s="9"/>
      <c r="O61" s="9"/>
      <c r="P61" s="9"/>
      <c r="Q61" s="9"/>
      <c r="R61" s="9"/>
    </row>
    <row r="62" spans="4:18" x14ac:dyDescent="0.35">
      <c r="D62" s="9"/>
      <c r="E62" s="9"/>
      <c r="F62" s="9"/>
      <c r="G62" s="9"/>
      <c r="H62" s="9"/>
      <c r="I62" s="9"/>
      <c r="J62" s="9"/>
      <c r="K62" s="9"/>
      <c r="L62" s="9"/>
      <c r="M62" s="9"/>
      <c r="N62" s="9"/>
      <c r="O62" s="9"/>
      <c r="P62" s="9"/>
      <c r="Q62" s="9"/>
      <c r="R62" s="9"/>
    </row>
    <row r="63" spans="4:18" x14ac:dyDescent="0.35">
      <c r="D63" s="9"/>
      <c r="E63" s="9"/>
      <c r="F63" s="9"/>
      <c r="G63" s="9"/>
      <c r="H63" s="9"/>
      <c r="I63" s="9"/>
      <c r="J63" s="9"/>
      <c r="K63" s="9"/>
      <c r="L63" s="9"/>
      <c r="M63" s="9"/>
      <c r="N63" s="9"/>
      <c r="O63" s="9"/>
      <c r="P63" s="9"/>
      <c r="Q63" s="9"/>
      <c r="R63" s="9"/>
    </row>
    <row r="74" spans="4:12" x14ac:dyDescent="0.35">
      <c r="D74" s="6"/>
      <c r="E74" s="6"/>
      <c r="F74" s="6"/>
      <c r="G74" s="6"/>
      <c r="H74" s="6"/>
      <c r="I74" s="6"/>
      <c r="J74" s="6"/>
      <c r="K74" s="6"/>
      <c r="L74" s="6"/>
    </row>
    <row r="75" spans="4:12" x14ac:dyDescent="0.35">
      <c r="E75" s="11"/>
      <c r="F75" s="11"/>
      <c r="G75" s="11"/>
      <c r="H75" s="11"/>
      <c r="I75" s="11"/>
    </row>
    <row r="76" spans="4:12" ht="20.5" x14ac:dyDescent="0.45">
      <c r="D76" s="74" t="s">
        <v>14</v>
      </c>
      <c r="E76" s="11"/>
      <c r="F76" s="11"/>
      <c r="G76" s="14"/>
      <c r="H76" s="14"/>
      <c r="I76" s="11"/>
    </row>
    <row r="77" spans="4:12" x14ac:dyDescent="0.35">
      <c r="E77" s="11"/>
      <c r="F77" s="11"/>
      <c r="G77" s="11"/>
      <c r="H77" s="11"/>
      <c r="I77" s="11"/>
    </row>
    <row r="78" spans="4:12" ht="18.5" x14ac:dyDescent="0.45">
      <c r="E78" s="11"/>
      <c r="F78" s="11"/>
      <c r="G78" s="15"/>
      <c r="H78" s="15"/>
      <c r="I78" s="11"/>
    </row>
    <row r="79" spans="4:12" x14ac:dyDescent="0.35">
      <c r="E79" s="11"/>
      <c r="F79" s="11"/>
      <c r="G79" s="11"/>
      <c r="H79" s="11"/>
      <c r="I79" s="11"/>
    </row>
  </sheetData>
  <mergeCells count="4">
    <mergeCell ref="D12:E12"/>
    <mergeCell ref="D13:E13"/>
    <mergeCell ref="D18:E18"/>
    <mergeCell ref="I12:K22"/>
  </mergeCells>
  <pageMargins left="0.7" right="0.7" top="0.75" bottom="0.75" header="0.3" footer="0.3"/>
  <pageSetup paperSize="9" scale="68"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0000000}">
          <x14:formula1>
            <xm:f>'Listes déroulantes'!$Q$2:$Q$6</xm:f>
          </x14:formula1>
          <xm:sqref>E16</xm:sqref>
        </x14:dataValidation>
        <x14:dataValidation type="list" allowBlank="1" showInputMessage="1" showErrorMessage="1" xr:uid="{00000000-0002-0000-0600-000001000000}">
          <x14:formula1>
            <xm:f>'Listes déroulantes'!$Q$8:$Q$12</xm:f>
          </x14:formula1>
          <xm:sqref>E20</xm:sqref>
        </x14:dataValidation>
        <x14:dataValidation type="list" allowBlank="1" showInputMessage="1" showErrorMessage="1" xr:uid="{00000000-0002-0000-0600-000002000000}">
          <x14:formula1>
            <xm:f>'Listes déroulantes'!$Q$14:$Q$18</xm:f>
          </x14:formula1>
          <xm:sqref>E22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R98"/>
  <sheetViews>
    <sheetView showGridLines="0" topLeftCell="A31" zoomScale="70" zoomScaleNormal="70" workbookViewId="0">
      <selection activeCell="E41" sqref="E41"/>
    </sheetView>
  </sheetViews>
  <sheetFormatPr baseColWidth="10" defaultRowHeight="14.5" x14ac:dyDescent="0.35"/>
  <cols>
    <col min="1" max="1" width="4" customWidth="1"/>
    <col min="2" max="2" width="9.54296875" customWidth="1"/>
    <col min="3" max="3" width="4.54296875" customWidth="1"/>
    <col min="4" max="4" width="72" customWidth="1"/>
    <col min="5" max="5" width="34.26953125" customWidth="1"/>
    <col min="6" max="6" width="5.7265625" customWidth="1"/>
    <col min="7" max="8" width="5.81640625" customWidth="1"/>
    <col min="9" max="9" width="22.26953125" customWidth="1"/>
    <col min="10" max="11" width="23.453125" customWidth="1"/>
    <col min="12" max="12" width="39.7265625" customWidth="1"/>
    <col min="14" max="14" width="11.26953125" customWidth="1"/>
  </cols>
  <sheetData>
    <row r="1" spans="1:11" x14ac:dyDescent="0.35">
      <c r="A1" s="230"/>
      <c r="B1" s="230"/>
      <c r="C1" s="230"/>
      <c r="D1" s="230"/>
      <c r="E1" s="230"/>
      <c r="F1" s="230"/>
      <c r="G1" s="230"/>
      <c r="H1" s="230"/>
      <c r="I1" s="230"/>
      <c r="J1" s="230"/>
      <c r="K1" s="230"/>
    </row>
    <row r="2" spans="1:11" x14ac:dyDescent="0.35">
      <c r="A2" s="230"/>
      <c r="B2" s="230"/>
      <c r="C2" s="230"/>
      <c r="D2" s="230"/>
      <c r="E2" s="230"/>
      <c r="F2" s="230"/>
      <c r="G2" s="230"/>
      <c r="H2" s="230"/>
      <c r="I2" s="230"/>
      <c r="J2" s="230"/>
      <c r="K2" s="230"/>
    </row>
    <row r="3" spans="1:11" x14ac:dyDescent="0.35">
      <c r="A3" s="230"/>
      <c r="B3" s="230"/>
      <c r="C3" s="230"/>
      <c r="D3" s="230"/>
      <c r="E3" s="230"/>
      <c r="F3" s="230"/>
      <c r="G3" s="230"/>
      <c r="H3" s="230"/>
      <c r="I3" s="230"/>
      <c r="J3" s="230"/>
      <c r="K3" s="230"/>
    </row>
    <row r="4" spans="1:11" x14ac:dyDescent="0.35">
      <c r="A4" s="230"/>
      <c r="B4" s="230"/>
      <c r="C4" s="230"/>
      <c r="D4" s="230"/>
      <c r="E4" s="230"/>
      <c r="F4" s="230"/>
      <c r="G4" s="230"/>
      <c r="H4" s="230"/>
      <c r="I4" s="230"/>
      <c r="J4" s="230"/>
      <c r="K4" s="230"/>
    </row>
    <row r="5" spans="1:11" x14ac:dyDescent="0.35">
      <c r="A5" s="230"/>
      <c r="B5" s="230"/>
      <c r="C5" s="230"/>
      <c r="D5" s="230"/>
      <c r="E5" s="230"/>
      <c r="F5" s="230"/>
      <c r="G5" s="230"/>
      <c r="H5" s="230"/>
      <c r="I5" s="230"/>
      <c r="J5" s="230"/>
      <c r="K5" s="230"/>
    </row>
    <row r="6" spans="1:11" x14ac:dyDescent="0.35">
      <c r="A6" s="230"/>
      <c r="B6" s="230"/>
      <c r="C6" s="230"/>
      <c r="D6" s="230"/>
      <c r="E6" s="230"/>
      <c r="F6" s="230"/>
      <c r="G6" s="230"/>
      <c r="H6" s="230"/>
      <c r="I6" s="230"/>
      <c r="J6" s="230"/>
      <c r="K6" s="230"/>
    </row>
    <row r="7" spans="1:11" x14ac:dyDescent="0.35">
      <c r="A7" s="230"/>
      <c r="B7" s="230"/>
      <c r="C7" s="230"/>
      <c r="D7" s="230"/>
      <c r="E7" s="230"/>
      <c r="F7" s="230"/>
      <c r="G7" s="230"/>
      <c r="H7" s="230"/>
      <c r="I7" s="230"/>
      <c r="J7" s="230"/>
      <c r="K7" s="230"/>
    </row>
    <row r="8" spans="1:11" x14ac:dyDescent="0.35">
      <c r="A8" s="230"/>
      <c r="B8" s="230"/>
      <c r="C8" s="230"/>
      <c r="D8" s="230"/>
      <c r="E8" s="230"/>
      <c r="F8" s="230"/>
      <c r="G8" s="230"/>
      <c r="H8" s="230"/>
      <c r="I8" s="230"/>
      <c r="J8" s="230"/>
      <c r="K8" s="230"/>
    </row>
    <row r="9" spans="1:11" x14ac:dyDescent="0.35">
      <c r="A9" s="230"/>
      <c r="B9" s="230"/>
      <c r="C9" s="230"/>
      <c r="D9" s="230"/>
      <c r="E9" s="230"/>
      <c r="F9" s="230"/>
      <c r="G9" s="230"/>
      <c r="H9" s="230"/>
      <c r="I9" s="230"/>
      <c r="J9" s="230"/>
      <c r="K9" s="230"/>
    </row>
    <row r="10" spans="1:11" x14ac:dyDescent="0.35">
      <c r="A10" s="230"/>
      <c r="B10" s="230"/>
      <c r="C10" s="230"/>
      <c r="D10" s="230"/>
      <c r="E10" s="230"/>
      <c r="F10" s="230"/>
      <c r="G10" s="230"/>
      <c r="H10" s="230"/>
      <c r="I10" s="230"/>
      <c r="J10" s="230"/>
      <c r="K10" s="230"/>
    </row>
    <row r="11" spans="1:11" ht="15" customHeight="1" x14ac:dyDescent="0.35">
      <c r="A11" s="230"/>
      <c r="B11" s="230"/>
      <c r="C11" s="230"/>
      <c r="D11" s="230"/>
      <c r="E11" s="230"/>
      <c r="F11" s="230"/>
      <c r="G11" s="230"/>
      <c r="H11" s="230"/>
      <c r="I11" s="303"/>
      <c r="J11" s="303"/>
      <c r="K11" s="303"/>
    </row>
    <row r="12" spans="1:11" ht="25.5" customHeight="1" x14ac:dyDescent="0.35">
      <c r="A12" s="230"/>
      <c r="B12" s="230"/>
      <c r="C12" s="230"/>
      <c r="D12" s="672" t="s">
        <v>15</v>
      </c>
      <c r="E12" s="673"/>
      <c r="F12" s="242"/>
      <c r="G12" s="283"/>
      <c r="H12" s="283"/>
      <c r="I12" s="718"/>
      <c r="J12" s="719"/>
      <c r="K12" s="720"/>
    </row>
    <row r="13" spans="1:11" ht="68.25" customHeight="1" x14ac:dyDescent="0.35">
      <c r="A13" s="230"/>
      <c r="B13" s="230"/>
      <c r="C13" s="230"/>
      <c r="D13" s="662" t="s">
        <v>435</v>
      </c>
      <c r="E13" s="662"/>
      <c r="F13" s="285"/>
      <c r="G13" s="284"/>
      <c r="H13" s="284"/>
      <c r="I13" s="721"/>
      <c r="J13" s="722"/>
      <c r="K13" s="723"/>
    </row>
    <row r="14" spans="1:11" s="88" customFormat="1" ht="25.5" customHeight="1" x14ac:dyDescent="0.35">
      <c r="A14" s="134"/>
      <c r="B14" s="134"/>
      <c r="C14" s="134"/>
      <c r="D14" s="318"/>
      <c r="E14" s="318"/>
      <c r="F14" s="319"/>
      <c r="G14" s="320"/>
      <c r="H14" s="320"/>
      <c r="I14" s="721"/>
      <c r="J14" s="722"/>
      <c r="K14" s="723"/>
    </row>
    <row r="15" spans="1:11" s="88" customFormat="1" ht="23.25" customHeight="1" x14ac:dyDescent="0.35">
      <c r="A15" s="134"/>
      <c r="B15" s="134"/>
      <c r="C15" s="134"/>
      <c r="D15" s="319"/>
      <c r="E15" s="306" t="s">
        <v>3</v>
      </c>
      <c r="F15" s="319"/>
      <c r="G15" s="320"/>
      <c r="H15" s="320"/>
      <c r="I15" s="721"/>
      <c r="J15" s="722"/>
      <c r="K15" s="723"/>
    </row>
    <row r="16" spans="1:11" s="88" customFormat="1" ht="55.5" customHeight="1" x14ac:dyDescent="0.35">
      <c r="A16" s="134"/>
      <c r="B16" s="134"/>
      <c r="C16" s="134"/>
      <c r="D16" s="482" t="s">
        <v>291</v>
      </c>
      <c r="E16" s="539"/>
      <c r="F16" s="492">
        <f>IF(E16="Non prévu",0,IF(E16="Prévu à long terme",4,IF(E16="Prévu à court terme",8,IF(E16="Oui",12,0))))</f>
        <v>0</v>
      </c>
      <c r="G16" s="493">
        <v>1</v>
      </c>
      <c r="H16" s="142"/>
      <c r="I16" s="721"/>
      <c r="J16" s="722"/>
      <c r="K16" s="723"/>
    </row>
    <row r="17" spans="1:18" s="88" customFormat="1" ht="55.5" customHeight="1" x14ac:dyDescent="0.35">
      <c r="A17" s="134"/>
      <c r="B17" s="134"/>
      <c r="C17" s="134"/>
      <c r="D17" s="491" t="s">
        <v>292</v>
      </c>
      <c r="E17" s="539"/>
      <c r="F17" s="492">
        <f>IF(E17="0%",0,IF(E17="1-3%",4,IF(E17="3-6%",6,IF(E17="6-9%",8,IF(E17="10% ou &gt;10%",12,0)))))</f>
        <v>0</v>
      </c>
      <c r="G17" s="493">
        <v>1</v>
      </c>
      <c r="H17" s="142"/>
      <c r="I17" s="721"/>
      <c r="J17" s="722"/>
      <c r="K17" s="723"/>
    </row>
    <row r="18" spans="1:18" s="88" customFormat="1" ht="20.25" customHeight="1" x14ac:dyDescent="0.35">
      <c r="A18" s="134"/>
      <c r="B18" s="134"/>
      <c r="C18" s="134"/>
      <c r="D18" s="322"/>
      <c r="E18" s="323"/>
      <c r="F18" s="143"/>
      <c r="G18" s="142"/>
      <c r="H18" s="142"/>
      <c r="I18" s="721"/>
      <c r="J18" s="722"/>
      <c r="K18" s="723"/>
    </row>
    <row r="19" spans="1:18" s="88" customFormat="1" ht="252.75" customHeight="1" x14ac:dyDescent="0.35">
      <c r="A19" s="134"/>
      <c r="B19" s="134"/>
      <c r="C19" s="134"/>
      <c r="D19" s="717" t="s">
        <v>341</v>
      </c>
      <c r="E19" s="717"/>
      <c r="F19" s="143"/>
      <c r="G19" s="142"/>
      <c r="H19" s="142"/>
      <c r="I19" s="721"/>
      <c r="J19" s="722"/>
      <c r="K19" s="723"/>
    </row>
    <row r="20" spans="1:18" s="88" customFormat="1" ht="20.25" customHeight="1" x14ac:dyDescent="0.35">
      <c r="A20" s="134"/>
      <c r="B20" s="134"/>
      <c r="C20" s="126"/>
      <c r="D20" s="324"/>
      <c r="E20" s="325"/>
      <c r="F20" s="325"/>
      <c r="G20" s="326"/>
      <c r="H20" s="326"/>
      <c r="I20" s="721"/>
      <c r="J20" s="722"/>
      <c r="K20" s="723"/>
      <c r="L20" s="89"/>
    </row>
    <row r="21" spans="1:18" s="88" customFormat="1" ht="23.25" customHeight="1" x14ac:dyDescent="0.35">
      <c r="A21" s="134"/>
      <c r="B21" s="134"/>
      <c r="C21" s="134"/>
      <c r="D21" s="482" t="s">
        <v>342</v>
      </c>
      <c r="E21" s="306" t="s">
        <v>3</v>
      </c>
      <c r="F21" s="327"/>
      <c r="G21" s="137"/>
      <c r="H21" s="137"/>
      <c r="I21" s="721"/>
      <c r="J21" s="722"/>
      <c r="K21" s="723"/>
      <c r="N21" s="91"/>
      <c r="Q21" s="92"/>
      <c r="R21" s="90"/>
    </row>
    <row r="22" spans="1:18" s="88" customFormat="1" ht="20.25" customHeight="1" x14ac:dyDescent="0.35">
      <c r="A22" s="134"/>
      <c r="B22" s="134"/>
      <c r="C22" s="134"/>
      <c r="D22" s="494" t="s">
        <v>93</v>
      </c>
      <c r="E22" s="538"/>
      <c r="F22" s="483">
        <f>IF(E22="Temps libre",4,IF(E22="Moyens financiers",12,IF(E22="Moyens matériels",12,IF(E22="Mécénat de compétences",12,0))))</f>
        <v>0</v>
      </c>
      <c r="G22" s="495">
        <v>0.25</v>
      </c>
      <c r="H22" s="328"/>
      <c r="I22" s="721"/>
      <c r="J22" s="722"/>
      <c r="K22" s="723"/>
      <c r="N22" s="91"/>
      <c r="Q22" s="92"/>
      <c r="R22" s="90"/>
    </row>
    <row r="23" spans="1:18" s="88" customFormat="1" ht="18.75" customHeight="1" x14ac:dyDescent="0.35">
      <c r="A23" s="134"/>
      <c r="B23" s="134"/>
      <c r="C23" s="134"/>
      <c r="D23" s="494" t="s">
        <v>94</v>
      </c>
      <c r="E23" s="538"/>
      <c r="F23" s="483">
        <f t="shared" ref="F23:F25" si="0">IF(E23="Temps libre",4,IF(E23="Moyens financiers",12,IF(E23="Moyens matériels",12,IF(E23="Mécénat de compétences",12,0))))</f>
        <v>0</v>
      </c>
      <c r="G23" s="495">
        <v>0.25</v>
      </c>
      <c r="H23" s="328"/>
      <c r="I23" s="721"/>
      <c r="J23" s="722"/>
      <c r="K23" s="723"/>
      <c r="N23" s="91"/>
      <c r="Q23" s="92"/>
      <c r="R23" s="90"/>
    </row>
    <row r="24" spans="1:18" s="88" customFormat="1" ht="18" customHeight="1" x14ac:dyDescent="0.35">
      <c r="A24" s="134"/>
      <c r="B24" s="134"/>
      <c r="C24" s="134"/>
      <c r="D24" s="494" t="s">
        <v>95</v>
      </c>
      <c r="E24" s="538"/>
      <c r="F24" s="483">
        <f t="shared" si="0"/>
        <v>0</v>
      </c>
      <c r="G24" s="496">
        <v>0.25</v>
      </c>
      <c r="H24" s="329"/>
      <c r="I24" s="721"/>
      <c r="J24" s="722"/>
      <c r="K24" s="723"/>
      <c r="N24" s="91"/>
      <c r="Q24" s="92"/>
      <c r="R24" s="90"/>
    </row>
    <row r="25" spans="1:18" s="88" customFormat="1" ht="18" customHeight="1" x14ac:dyDescent="0.35">
      <c r="A25" s="134"/>
      <c r="B25" s="134"/>
      <c r="C25" s="134"/>
      <c r="D25" s="494" t="s">
        <v>101</v>
      </c>
      <c r="E25" s="538"/>
      <c r="F25" s="497">
        <f t="shared" si="0"/>
        <v>0</v>
      </c>
      <c r="G25" s="498">
        <v>0.25</v>
      </c>
      <c r="H25" s="329"/>
      <c r="I25" s="721"/>
      <c r="J25" s="722"/>
      <c r="K25" s="723"/>
      <c r="N25" s="91"/>
      <c r="Q25" s="92"/>
      <c r="R25" s="90"/>
    </row>
    <row r="26" spans="1:18" s="88" customFormat="1" ht="18" customHeight="1" x14ac:dyDescent="0.35">
      <c r="A26" s="134"/>
      <c r="B26" s="134"/>
      <c r="C26" s="134"/>
      <c r="D26" s="330"/>
      <c r="E26" s="331"/>
      <c r="F26" s="492">
        <f>SUM(F22*G22+F23*G23+F24*G24+F25*G25)</f>
        <v>0</v>
      </c>
      <c r="G26" s="493">
        <v>1</v>
      </c>
      <c r="H26" s="142"/>
      <c r="I26" s="721"/>
      <c r="J26" s="722"/>
      <c r="K26" s="723"/>
      <c r="N26" s="91"/>
      <c r="Q26" s="92"/>
      <c r="R26" s="90"/>
    </row>
    <row r="27" spans="1:18" s="88" customFormat="1" ht="18" customHeight="1" x14ac:dyDescent="0.35">
      <c r="A27" s="134"/>
      <c r="B27" s="134"/>
      <c r="C27" s="134"/>
      <c r="D27" s="714" t="s">
        <v>343</v>
      </c>
      <c r="E27" s="714"/>
      <c r="F27" s="327"/>
      <c r="G27" s="137"/>
      <c r="H27" s="137"/>
      <c r="I27" s="721"/>
      <c r="J27" s="722"/>
      <c r="K27" s="723"/>
      <c r="N27" s="91"/>
      <c r="Q27" s="92"/>
      <c r="R27" s="90"/>
    </row>
    <row r="28" spans="1:18" s="88" customFormat="1" ht="18" customHeight="1" x14ac:dyDescent="0.35">
      <c r="A28" s="134"/>
      <c r="B28" s="134"/>
      <c r="C28" s="134"/>
      <c r="D28" s="715"/>
      <c r="E28" s="715"/>
      <c r="F28" s="327"/>
      <c r="G28" s="137"/>
      <c r="H28" s="137"/>
      <c r="I28" s="721"/>
      <c r="J28" s="722"/>
      <c r="K28" s="723"/>
      <c r="N28" s="91"/>
      <c r="Q28" s="92"/>
      <c r="R28" s="90"/>
    </row>
    <row r="29" spans="1:18" s="88" customFormat="1" ht="18" customHeight="1" x14ac:dyDescent="0.35">
      <c r="A29" s="134"/>
      <c r="B29" s="134"/>
      <c r="C29" s="134"/>
      <c r="D29" s="715"/>
      <c r="E29" s="715"/>
      <c r="F29" s="327"/>
      <c r="G29" s="137"/>
      <c r="H29" s="137"/>
      <c r="I29" s="721"/>
      <c r="J29" s="722"/>
      <c r="K29" s="723"/>
      <c r="N29" s="91"/>
      <c r="Q29" s="92"/>
      <c r="R29" s="90"/>
    </row>
    <row r="30" spans="1:18" s="88" customFormat="1" ht="304.5" customHeight="1" x14ac:dyDescent="0.35">
      <c r="A30" s="134"/>
      <c r="B30" s="134"/>
      <c r="C30" s="134"/>
      <c r="D30" s="716"/>
      <c r="E30" s="716"/>
      <c r="F30" s="327"/>
      <c r="G30" s="137"/>
      <c r="H30" s="137"/>
      <c r="I30" s="721"/>
      <c r="J30" s="722"/>
      <c r="K30" s="723"/>
      <c r="N30" s="91"/>
      <c r="Q30" s="92"/>
      <c r="R30" s="90"/>
    </row>
    <row r="31" spans="1:18" s="88" customFormat="1" ht="17.25" customHeight="1" x14ac:dyDescent="0.35">
      <c r="A31" s="134"/>
      <c r="B31" s="134"/>
      <c r="C31" s="134"/>
      <c r="D31" s="332"/>
      <c r="E31" s="332"/>
      <c r="F31" s="327"/>
      <c r="G31" s="137"/>
      <c r="H31" s="137"/>
      <c r="I31" s="721"/>
      <c r="J31" s="722"/>
      <c r="K31" s="723"/>
      <c r="N31" s="91"/>
      <c r="Q31" s="92"/>
      <c r="R31" s="90"/>
    </row>
    <row r="32" spans="1:18" s="88" customFormat="1" ht="60.75" customHeight="1" x14ac:dyDescent="0.35">
      <c r="A32" s="134"/>
      <c r="B32" s="134"/>
      <c r="C32" s="134"/>
      <c r="D32" s="482" t="s">
        <v>344</v>
      </c>
      <c r="E32" s="333" t="s">
        <v>120</v>
      </c>
      <c r="F32" s="327"/>
      <c r="G32" s="148"/>
      <c r="H32" s="148"/>
      <c r="I32" s="721"/>
      <c r="J32" s="722"/>
      <c r="K32" s="723"/>
      <c r="N32" s="91"/>
      <c r="Q32" s="92"/>
      <c r="R32" s="90"/>
    </row>
    <row r="33" spans="1:18" s="88" customFormat="1" ht="17.25" customHeight="1" x14ac:dyDescent="0.35">
      <c r="A33" s="134"/>
      <c r="B33" s="134"/>
      <c r="C33" s="134"/>
      <c r="D33" s="494" t="s">
        <v>447</v>
      </c>
      <c r="E33" s="306"/>
      <c r="F33" s="501">
        <f>IF(E33="X",0,0)</f>
        <v>0</v>
      </c>
      <c r="G33" s="502"/>
      <c r="H33" s="600"/>
      <c r="I33" s="721"/>
      <c r="J33" s="722"/>
      <c r="K33" s="723"/>
      <c r="N33" s="91"/>
      <c r="Q33" s="92"/>
      <c r="R33" s="90"/>
    </row>
    <row r="34" spans="1:18" s="88" customFormat="1" ht="18" customHeight="1" x14ac:dyDescent="0.35">
      <c r="A34" s="134"/>
      <c r="B34" s="134"/>
      <c r="C34" s="134"/>
      <c r="D34" s="494" t="s">
        <v>103</v>
      </c>
      <c r="E34" s="306"/>
      <c r="F34" s="501">
        <f>IF(E34="X",10,0)</f>
        <v>0</v>
      </c>
      <c r="G34" s="502"/>
      <c r="H34" s="600" t="s">
        <v>7</v>
      </c>
      <c r="I34" s="721"/>
      <c r="J34" s="722"/>
      <c r="K34" s="723"/>
      <c r="N34" s="91"/>
      <c r="Q34" s="92"/>
      <c r="R34" s="90"/>
    </row>
    <row r="35" spans="1:18" s="88" customFormat="1" ht="18.75" customHeight="1" x14ac:dyDescent="0.35">
      <c r="A35" s="134"/>
      <c r="B35" s="134"/>
      <c r="C35" s="134"/>
      <c r="D35" s="494" t="s">
        <v>104</v>
      </c>
      <c r="E35" s="306"/>
      <c r="F35" s="501">
        <f t="shared" ref="F35:F37" si="1">IF(E35="X",10,0)</f>
        <v>0</v>
      </c>
      <c r="G35" s="502"/>
      <c r="H35" s="142"/>
      <c r="I35" s="721"/>
      <c r="J35" s="722"/>
      <c r="K35" s="723"/>
      <c r="N35" s="91"/>
      <c r="Q35" s="92"/>
      <c r="R35" s="90"/>
    </row>
    <row r="36" spans="1:18" s="88" customFormat="1" ht="17.25" customHeight="1" x14ac:dyDescent="0.35">
      <c r="A36" s="134"/>
      <c r="B36" s="134"/>
      <c r="C36" s="134"/>
      <c r="D36" s="494" t="s">
        <v>126</v>
      </c>
      <c r="E36" s="306"/>
      <c r="F36" s="501">
        <f t="shared" si="1"/>
        <v>0</v>
      </c>
      <c r="G36" s="502"/>
      <c r="H36" s="142"/>
      <c r="I36" s="721"/>
      <c r="J36" s="722"/>
      <c r="K36" s="723"/>
      <c r="N36" s="91"/>
      <c r="Q36" s="92"/>
      <c r="R36" s="90"/>
    </row>
    <row r="37" spans="1:18" s="88" customFormat="1" ht="36" customHeight="1" x14ac:dyDescent="0.35">
      <c r="A37" s="134"/>
      <c r="B37" s="134"/>
      <c r="C37" s="134"/>
      <c r="D37" s="494" t="s">
        <v>127</v>
      </c>
      <c r="E37" s="306"/>
      <c r="F37" s="501">
        <f t="shared" si="1"/>
        <v>0</v>
      </c>
      <c r="G37" s="502"/>
      <c r="H37" s="142"/>
      <c r="I37" s="721"/>
      <c r="J37" s="722"/>
      <c r="K37" s="723"/>
      <c r="N37" s="91"/>
      <c r="Q37" s="92"/>
      <c r="R37" s="90"/>
    </row>
    <row r="38" spans="1:18" s="88" customFormat="1" ht="24" customHeight="1" x14ac:dyDescent="0.35">
      <c r="A38" s="134"/>
      <c r="B38" s="134"/>
      <c r="C38" s="134"/>
      <c r="D38" s="499"/>
      <c r="E38" s="331"/>
      <c r="F38" s="503">
        <f>SUM(F33:F37)</f>
        <v>0</v>
      </c>
      <c r="G38" s="502"/>
      <c r="H38" s="142"/>
      <c r="I38" s="724"/>
      <c r="J38" s="725"/>
      <c r="K38" s="726"/>
      <c r="N38" s="91"/>
      <c r="Q38" s="92"/>
      <c r="R38" s="90"/>
    </row>
    <row r="39" spans="1:18" s="88" customFormat="1" ht="23.25" customHeight="1" x14ac:dyDescent="0.35">
      <c r="A39" s="134"/>
      <c r="B39" s="134"/>
      <c r="C39" s="134"/>
      <c r="D39" s="500"/>
      <c r="E39" s="306" t="s">
        <v>3</v>
      </c>
      <c r="F39" s="504"/>
      <c r="G39" s="502"/>
      <c r="H39" s="142"/>
      <c r="I39" s="155"/>
      <c r="J39" s="507">
        <f>IF(F38=0,0,IF(F38=10,10,IF(F38&gt;10,12,0)))</f>
        <v>0</v>
      </c>
      <c r="K39" s="508">
        <v>1</v>
      </c>
      <c r="N39" s="91"/>
      <c r="Q39" s="92"/>
      <c r="R39" s="90"/>
    </row>
    <row r="40" spans="1:18" s="88" customFormat="1" ht="21" customHeight="1" x14ac:dyDescent="0.35">
      <c r="A40" s="134"/>
      <c r="B40" s="134"/>
      <c r="C40" s="134"/>
      <c r="D40" s="482" t="s">
        <v>345</v>
      </c>
      <c r="E40" s="538"/>
      <c r="F40" s="483">
        <f>IF(E40="Inexistantes",0,IF(E40="Ponctuelles",6,IF(E40="Pérennes dans le temps",12,0)))</f>
        <v>0</v>
      </c>
      <c r="G40" s="489">
        <v>1</v>
      </c>
      <c r="H40" s="142"/>
      <c r="I40" s="155"/>
      <c r="J40" s="335"/>
      <c r="K40" s="155"/>
      <c r="N40" s="91"/>
      <c r="Q40" s="92"/>
      <c r="R40" s="90"/>
    </row>
    <row r="41" spans="1:18" s="88" customFormat="1" ht="53.25" customHeight="1" x14ac:dyDescent="0.35">
      <c r="A41" s="134"/>
      <c r="B41" s="134"/>
      <c r="C41" s="134"/>
      <c r="D41" s="494" t="s">
        <v>346</v>
      </c>
      <c r="E41" s="538"/>
      <c r="F41" s="505"/>
      <c r="G41" s="506"/>
      <c r="H41" s="137"/>
      <c r="I41" s="155"/>
      <c r="J41" s="155"/>
      <c r="K41" s="155"/>
      <c r="N41" s="91"/>
      <c r="Q41" s="92"/>
      <c r="R41" s="90"/>
    </row>
    <row r="42" spans="1:18" s="88" customFormat="1" ht="50.25" customHeight="1" x14ac:dyDescent="0.35">
      <c r="A42" s="134"/>
      <c r="B42" s="134"/>
      <c r="C42" s="134"/>
      <c r="D42" s="494" t="s">
        <v>347</v>
      </c>
      <c r="E42" s="538"/>
      <c r="F42" s="505"/>
      <c r="G42" s="506"/>
      <c r="H42" s="137"/>
      <c r="I42" s="155"/>
      <c r="J42" s="335"/>
      <c r="K42" s="155"/>
      <c r="N42" s="91"/>
      <c r="Q42" s="92"/>
      <c r="R42" s="90"/>
    </row>
    <row r="43" spans="1:18" s="88" customFormat="1" ht="21" customHeight="1" x14ac:dyDescent="0.35">
      <c r="A43" s="134"/>
      <c r="B43" s="134"/>
      <c r="C43" s="134"/>
      <c r="D43" s="334"/>
      <c r="E43" s="331"/>
      <c r="F43" s="327"/>
      <c r="G43" s="137"/>
      <c r="H43" s="137"/>
      <c r="I43" s="155"/>
      <c r="J43" s="155"/>
      <c r="K43" s="155"/>
      <c r="N43" s="91"/>
      <c r="Q43" s="92"/>
      <c r="R43" s="90"/>
    </row>
    <row r="44" spans="1:18" s="88" customFormat="1" ht="21" customHeight="1" x14ac:dyDescent="0.35">
      <c r="A44" s="134"/>
      <c r="B44" s="134"/>
      <c r="C44" s="134"/>
      <c r="D44" s="334"/>
      <c r="E44" s="331"/>
      <c r="F44" s="327"/>
      <c r="G44" s="137"/>
      <c r="H44" s="137"/>
      <c r="I44" s="155"/>
      <c r="J44" s="155"/>
      <c r="K44" s="155"/>
      <c r="N44" s="91"/>
      <c r="Q44" s="92"/>
      <c r="R44" s="90"/>
    </row>
    <row r="45" spans="1:18" s="88" customFormat="1" ht="19.5" customHeight="1" x14ac:dyDescent="0.35">
      <c r="A45" s="134"/>
      <c r="B45" s="134"/>
      <c r="C45" s="134"/>
      <c r="D45" s="336"/>
      <c r="E45" s="134"/>
      <c r="F45" s="134"/>
      <c r="G45" s="337"/>
      <c r="H45" s="337"/>
      <c r="I45" s="337"/>
      <c r="J45" s="337"/>
      <c r="K45" s="338"/>
    </row>
    <row r="46" spans="1:18" s="88" customFormat="1" ht="16" thickBot="1" x14ac:dyDescent="0.4">
      <c r="A46" s="134"/>
      <c r="B46" s="134"/>
      <c r="C46" s="134"/>
      <c r="D46" s="339"/>
      <c r="E46" s="340"/>
      <c r="F46" s="340"/>
      <c r="G46" s="340"/>
      <c r="H46" s="340"/>
      <c r="I46" s="340"/>
      <c r="J46" s="340"/>
      <c r="K46" s="340"/>
      <c r="L46" s="94"/>
    </row>
    <row r="47" spans="1:18" s="95" customFormat="1" ht="21" thickBot="1" x14ac:dyDescent="0.4">
      <c r="A47" s="341"/>
      <c r="B47" s="341"/>
      <c r="C47" s="341"/>
      <c r="D47" s="168" t="s">
        <v>21</v>
      </c>
      <c r="E47" s="341"/>
      <c r="F47" s="341"/>
      <c r="G47" s="341"/>
      <c r="H47" s="341"/>
      <c r="I47" s="341"/>
      <c r="J47" s="509">
        <f>SUM(F16*G16+F17*G17+F26*G26+J39*K39+F40*G40)/(G26+K39+G40)</f>
        <v>0</v>
      </c>
      <c r="K47" s="341"/>
    </row>
    <row r="48" spans="1:18" s="95" customFormat="1" ht="15.5" x14ac:dyDescent="0.35">
      <c r="A48" s="341"/>
      <c r="B48" s="341"/>
      <c r="C48" s="341"/>
      <c r="D48" s="342" t="s">
        <v>22</v>
      </c>
      <c r="E48" s="341"/>
      <c r="F48" s="341"/>
      <c r="G48" s="341"/>
      <c r="H48" s="341"/>
      <c r="I48" s="341"/>
      <c r="J48" s="341" t="str">
        <f>IF(E50="","",IF(E50="A",4,IF(E50="B",3,IF(E50="C",2,IF(E50="D",1)))))</f>
        <v/>
      </c>
      <c r="K48" s="341"/>
    </row>
    <row r="49" spans="1:18" s="95" customFormat="1" ht="15.5" x14ac:dyDescent="0.35">
      <c r="A49" s="341"/>
      <c r="B49" s="341"/>
      <c r="C49" s="341"/>
      <c r="D49" s="343"/>
      <c r="E49" s="341"/>
      <c r="F49" s="341"/>
      <c r="G49" s="341"/>
      <c r="H49" s="341"/>
      <c r="I49" s="341"/>
      <c r="J49" s="344"/>
      <c r="K49" s="344"/>
    </row>
    <row r="50" spans="1:18" s="88" customFormat="1" ht="15.5" x14ac:dyDescent="0.35">
      <c r="A50" s="134"/>
      <c r="B50" s="134"/>
      <c r="C50" s="134"/>
      <c r="D50" s="173"/>
      <c r="E50" s="345" t="str">
        <f>IF(J47=0,"",IF(AND(J47&gt;=0,J47&lt;3),"D",IF(AND(J47&gt;=3,J47&lt;6),"C",IF(AND(J47&gt;=6,J47&lt;9),"B",IF(J47&gt;=9,"A")))))</f>
        <v/>
      </c>
      <c r="F50" s="344"/>
      <c r="G50" s="134"/>
      <c r="H50" s="134"/>
      <c r="I50" s="341"/>
      <c r="J50" s="134"/>
      <c r="K50" s="134"/>
      <c r="Q50" s="88" t="str">
        <f>R21&amp;"
"</f>
        <v xml:space="preserve">
</v>
      </c>
    </row>
    <row r="51" spans="1:18" s="88" customFormat="1" ht="15.5" x14ac:dyDescent="0.35">
      <c r="A51" s="134"/>
      <c r="B51" s="134"/>
      <c r="C51" s="134"/>
      <c r="D51" s="174" t="s">
        <v>1</v>
      </c>
      <c r="E51" s="346"/>
      <c r="F51" s="346"/>
      <c r="G51" s="134"/>
      <c r="H51" s="134"/>
      <c r="I51" s="134"/>
      <c r="J51" s="134"/>
      <c r="K51" s="134"/>
    </row>
    <row r="52" spans="1:18" s="88" customFormat="1" ht="15.5" x14ac:dyDescent="0.35">
      <c r="A52" s="134"/>
      <c r="B52" s="134"/>
      <c r="C52" s="134"/>
      <c r="D52" s="134"/>
      <c r="E52" s="134"/>
      <c r="F52" s="134"/>
      <c r="G52" s="134"/>
      <c r="H52" s="134"/>
      <c r="I52" s="134"/>
      <c r="J52" s="134"/>
      <c r="K52" s="134"/>
      <c r="N52" s="93"/>
    </row>
    <row r="53" spans="1:18" s="88" customFormat="1" ht="15.5" x14ac:dyDescent="0.35">
      <c r="A53" s="134"/>
      <c r="B53" s="134"/>
      <c r="C53" s="134"/>
      <c r="D53" s="134"/>
      <c r="E53" s="134"/>
      <c r="F53" s="134"/>
      <c r="G53" s="134"/>
      <c r="H53" s="134"/>
      <c r="I53" s="134"/>
      <c r="J53" s="134"/>
      <c r="K53" s="134"/>
      <c r="N53" s="93"/>
    </row>
    <row r="54" spans="1:18" s="88" customFormat="1" ht="15.5" x14ac:dyDescent="0.35">
      <c r="N54" s="93"/>
    </row>
    <row r="55" spans="1:18" s="88" customFormat="1" ht="15.5" x14ac:dyDescent="0.35">
      <c r="D55" s="94"/>
      <c r="E55" s="94"/>
      <c r="F55" s="94"/>
      <c r="G55" s="94"/>
      <c r="H55" s="94"/>
      <c r="I55" s="94"/>
      <c r="J55" s="94"/>
      <c r="K55" s="94"/>
      <c r="L55" s="94"/>
      <c r="N55" s="93"/>
    </row>
    <row r="56" spans="1:18" s="88" customFormat="1" ht="15.5" x14ac:dyDescent="0.35"/>
    <row r="57" spans="1:18" s="88" customFormat="1" ht="20.5" x14ac:dyDescent="0.45">
      <c r="C57" s="97"/>
      <c r="D57" s="74" t="s">
        <v>323</v>
      </c>
      <c r="E57" s="98"/>
      <c r="F57" s="98"/>
    </row>
    <row r="58" spans="1:18" s="88" customFormat="1" ht="15.5" x14ac:dyDescent="0.35">
      <c r="C58" s="99"/>
      <c r="D58" s="91"/>
      <c r="E58" s="91"/>
      <c r="F58" s="91"/>
      <c r="G58" s="91"/>
      <c r="H58" s="91"/>
      <c r="I58" s="91"/>
      <c r="J58" s="91"/>
      <c r="K58" s="91"/>
      <c r="L58" s="91"/>
      <c r="M58" s="91"/>
      <c r="N58" s="91"/>
      <c r="O58" s="91"/>
      <c r="P58" s="91"/>
      <c r="Q58" s="91"/>
      <c r="R58" s="91"/>
    </row>
    <row r="59" spans="1:18" s="88" customFormat="1" ht="15.5" x14ac:dyDescent="0.35">
      <c r="C59" s="99"/>
      <c r="D59" s="91"/>
      <c r="E59" s="91"/>
      <c r="F59" s="91"/>
      <c r="G59" s="91"/>
      <c r="H59" s="91"/>
      <c r="I59" s="91"/>
      <c r="J59" s="91"/>
      <c r="K59" s="91"/>
      <c r="L59" s="91"/>
      <c r="M59" s="91"/>
      <c r="N59" s="91"/>
      <c r="O59" s="91"/>
      <c r="P59" s="91"/>
      <c r="Q59" s="91"/>
      <c r="R59" s="91"/>
    </row>
    <row r="60" spans="1:18" s="88" customFormat="1" ht="15.5" x14ac:dyDescent="0.35">
      <c r="C60" s="100"/>
      <c r="D60" s="91"/>
      <c r="E60" s="91"/>
      <c r="F60" s="91"/>
      <c r="G60" s="91"/>
      <c r="H60" s="91"/>
      <c r="I60" s="91"/>
      <c r="J60" s="91"/>
      <c r="K60" s="91"/>
      <c r="L60" s="91"/>
      <c r="M60" s="91"/>
      <c r="N60" s="91"/>
      <c r="O60" s="91"/>
      <c r="P60" s="91"/>
      <c r="Q60" s="91"/>
      <c r="R60" s="91"/>
    </row>
    <row r="61" spans="1:18" s="88" customFormat="1" ht="15.5" x14ac:dyDescent="0.35">
      <c r="C61" s="99"/>
      <c r="D61" s="91"/>
      <c r="E61" s="91"/>
      <c r="F61" s="91"/>
      <c r="G61" s="91"/>
      <c r="H61" s="91"/>
      <c r="I61" s="91"/>
      <c r="J61" s="91"/>
      <c r="K61" s="91"/>
      <c r="L61" s="91"/>
      <c r="M61" s="91"/>
      <c r="N61" s="91"/>
      <c r="O61" s="91"/>
      <c r="P61" s="91"/>
      <c r="Q61" s="91"/>
      <c r="R61" s="91"/>
    </row>
    <row r="62" spans="1:18" s="88" customFormat="1" ht="15.5" x14ac:dyDescent="0.35">
      <c r="C62" s="101"/>
      <c r="D62" s="91"/>
      <c r="E62" s="91"/>
      <c r="F62" s="91"/>
      <c r="G62" s="91"/>
      <c r="H62" s="91"/>
      <c r="I62" s="91"/>
      <c r="J62" s="91"/>
      <c r="K62" s="91"/>
      <c r="L62" s="96"/>
      <c r="M62" s="91"/>
      <c r="N62" s="91"/>
      <c r="O62" s="91"/>
      <c r="P62" s="91"/>
      <c r="Q62" s="91"/>
      <c r="R62" s="91"/>
    </row>
    <row r="63" spans="1:18" s="88" customFormat="1" ht="15.5" x14ac:dyDescent="0.35">
      <c r="D63" s="91"/>
      <c r="E63" s="91"/>
      <c r="F63" s="91"/>
      <c r="G63" s="91"/>
      <c r="H63" s="91"/>
      <c r="I63" s="91"/>
      <c r="J63" s="91"/>
      <c r="K63" s="91"/>
      <c r="L63" s="91"/>
      <c r="M63" s="91"/>
      <c r="N63" s="91"/>
      <c r="O63" s="91"/>
      <c r="P63" s="91"/>
      <c r="Q63" s="91"/>
      <c r="R63" s="91"/>
    </row>
    <row r="64" spans="1:18" s="88" customFormat="1" ht="15.5" x14ac:dyDescent="0.35">
      <c r="D64" s="91"/>
      <c r="E64" s="91"/>
      <c r="F64" s="91"/>
      <c r="G64" s="91"/>
      <c r="H64" s="91"/>
      <c r="I64" s="91"/>
      <c r="J64" s="91"/>
      <c r="K64" s="91"/>
      <c r="L64" s="91"/>
      <c r="M64" s="91"/>
      <c r="N64" s="91"/>
      <c r="O64" s="91"/>
      <c r="P64" s="91"/>
      <c r="Q64" s="91"/>
      <c r="R64" s="91"/>
    </row>
    <row r="65" spans="4:18" s="88" customFormat="1" ht="15.5" x14ac:dyDescent="0.35">
      <c r="D65" s="91"/>
      <c r="E65" s="91"/>
      <c r="F65" s="91"/>
      <c r="G65" s="91"/>
      <c r="H65" s="91"/>
      <c r="I65" s="91"/>
      <c r="J65" s="91"/>
      <c r="K65" s="91"/>
      <c r="L65" s="91"/>
      <c r="M65" s="91"/>
      <c r="N65" s="91"/>
      <c r="O65" s="91"/>
      <c r="P65" s="91"/>
      <c r="Q65" s="91"/>
      <c r="R65" s="91"/>
    </row>
    <row r="66" spans="4:18" s="88" customFormat="1" ht="15.5" x14ac:dyDescent="0.35">
      <c r="D66" s="91"/>
      <c r="E66" s="91"/>
      <c r="F66" s="91"/>
      <c r="G66" s="91"/>
      <c r="H66" s="91"/>
      <c r="I66" s="91"/>
      <c r="J66" s="91"/>
      <c r="K66" s="91"/>
      <c r="L66" s="91"/>
      <c r="M66" s="91"/>
      <c r="N66" s="91"/>
      <c r="O66" s="91"/>
      <c r="P66" s="91"/>
      <c r="Q66" s="91"/>
      <c r="R66" s="91"/>
    </row>
    <row r="67" spans="4:18" s="88" customFormat="1" ht="15.5" x14ac:dyDescent="0.35">
      <c r="D67" s="91"/>
      <c r="E67" s="91"/>
      <c r="F67" s="91"/>
      <c r="G67" s="91"/>
      <c r="H67" s="91"/>
      <c r="I67" s="91"/>
      <c r="J67" s="91"/>
      <c r="K67" s="91"/>
      <c r="L67" s="91"/>
      <c r="M67" s="91"/>
      <c r="N67" s="91"/>
      <c r="O67" s="91"/>
      <c r="P67" s="91"/>
      <c r="Q67" s="91"/>
      <c r="R67" s="91"/>
    </row>
    <row r="68" spans="4:18" s="88" customFormat="1" ht="15.5" x14ac:dyDescent="0.35">
      <c r="D68" s="91"/>
      <c r="E68" s="91"/>
      <c r="F68" s="91"/>
      <c r="G68" s="91"/>
      <c r="H68" s="91"/>
      <c r="I68" s="91"/>
      <c r="J68" s="91"/>
      <c r="K68" s="91"/>
      <c r="L68" s="91"/>
      <c r="M68" s="91"/>
      <c r="N68" s="91"/>
      <c r="O68" s="91"/>
      <c r="P68" s="91"/>
      <c r="Q68" s="91"/>
      <c r="R68" s="91"/>
    </row>
    <row r="69" spans="4:18" s="88" customFormat="1" ht="15.5" x14ac:dyDescent="0.35">
      <c r="D69" s="91"/>
      <c r="E69" s="91"/>
      <c r="F69" s="91"/>
      <c r="G69" s="91"/>
      <c r="H69" s="91"/>
      <c r="I69" s="91"/>
      <c r="J69" s="91"/>
      <c r="K69" s="91"/>
      <c r="L69" s="91"/>
      <c r="M69" s="91"/>
      <c r="N69" s="91"/>
      <c r="O69" s="91"/>
      <c r="P69" s="91"/>
      <c r="Q69" s="91"/>
      <c r="R69" s="91"/>
    </row>
    <row r="70" spans="4:18" s="88" customFormat="1" ht="15.5" x14ac:dyDescent="0.35">
      <c r="D70" s="91"/>
      <c r="E70" s="91"/>
      <c r="F70" s="91"/>
      <c r="G70" s="91"/>
      <c r="H70" s="91"/>
      <c r="I70" s="91"/>
      <c r="J70" s="91"/>
      <c r="K70" s="91"/>
      <c r="L70" s="91"/>
      <c r="M70" s="91"/>
      <c r="N70" s="91"/>
      <c r="O70" s="91"/>
      <c r="P70" s="91"/>
      <c r="Q70" s="91"/>
      <c r="R70" s="91"/>
    </row>
    <row r="71" spans="4:18" s="88" customFormat="1" ht="15.5" x14ac:dyDescent="0.35">
      <c r="D71" s="91"/>
      <c r="E71" s="91"/>
      <c r="F71" s="91"/>
      <c r="G71" s="91"/>
      <c r="H71" s="91"/>
      <c r="I71" s="91"/>
      <c r="J71" s="91"/>
      <c r="K71" s="91"/>
      <c r="L71" s="91"/>
      <c r="M71" s="91"/>
      <c r="N71" s="91"/>
      <c r="O71" s="91"/>
      <c r="P71" s="91"/>
      <c r="Q71" s="91"/>
      <c r="R71" s="91"/>
    </row>
    <row r="72" spans="4:18" s="88" customFormat="1" ht="15.5" x14ac:dyDescent="0.35">
      <c r="D72" s="91"/>
      <c r="E72" s="91"/>
      <c r="F72" s="91"/>
      <c r="G72" s="91"/>
      <c r="H72" s="91"/>
      <c r="I72" s="91"/>
      <c r="J72" s="91"/>
      <c r="K72" s="91"/>
      <c r="L72" s="91"/>
      <c r="M72" s="91"/>
      <c r="N72" s="91"/>
      <c r="O72" s="91"/>
      <c r="P72" s="91"/>
      <c r="Q72" s="91"/>
      <c r="R72" s="91"/>
    </row>
    <row r="73" spans="4:18" s="88" customFormat="1" ht="15.5" x14ac:dyDescent="0.35">
      <c r="D73" s="91"/>
      <c r="E73" s="91"/>
      <c r="F73" s="91"/>
      <c r="G73" s="91"/>
      <c r="H73" s="91"/>
      <c r="I73" s="91"/>
      <c r="J73" s="91"/>
      <c r="K73" s="91"/>
      <c r="L73" s="91"/>
      <c r="M73" s="91"/>
      <c r="N73" s="91"/>
      <c r="O73" s="91"/>
      <c r="P73" s="91"/>
      <c r="Q73" s="91"/>
      <c r="R73" s="91"/>
    </row>
    <row r="74" spans="4:18" s="88" customFormat="1" ht="15.5" x14ac:dyDescent="0.35">
      <c r="D74" s="91"/>
      <c r="E74" s="91"/>
      <c r="F74" s="91"/>
      <c r="G74" s="91"/>
      <c r="H74" s="91"/>
      <c r="I74" s="91"/>
      <c r="J74" s="91"/>
      <c r="K74" s="91"/>
      <c r="L74" s="91"/>
      <c r="M74" s="91"/>
      <c r="N74" s="91"/>
      <c r="O74" s="91"/>
      <c r="P74" s="91"/>
      <c r="Q74" s="91"/>
      <c r="R74" s="91"/>
    </row>
    <row r="75" spans="4:18" s="88" customFormat="1" ht="15.5" x14ac:dyDescent="0.35">
      <c r="D75" s="91"/>
      <c r="E75" s="91"/>
      <c r="F75" s="91"/>
      <c r="G75" s="91"/>
      <c r="H75" s="91"/>
      <c r="I75" s="91"/>
      <c r="J75" s="91"/>
      <c r="K75" s="91"/>
      <c r="L75" s="91"/>
      <c r="M75" s="91"/>
      <c r="N75" s="91"/>
      <c r="O75" s="91"/>
      <c r="P75" s="91"/>
      <c r="Q75" s="91"/>
      <c r="R75" s="91"/>
    </row>
    <row r="76" spans="4:18" s="88" customFormat="1" ht="15.5" x14ac:dyDescent="0.35">
      <c r="D76" s="91"/>
      <c r="E76" s="91"/>
      <c r="F76" s="91"/>
      <c r="G76" s="91"/>
      <c r="H76" s="91"/>
      <c r="I76" s="91"/>
      <c r="J76" s="91"/>
      <c r="K76" s="91"/>
      <c r="L76" s="91"/>
      <c r="M76" s="91"/>
      <c r="N76" s="91"/>
      <c r="O76" s="91"/>
      <c r="P76" s="91"/>
      <c r="Q76" s="91"/>
      <c r="R76" s="91"/>
    </row>
    <row r="77" spans="4:18" s="88" customFormat="1" ht="15.5" x14ac:dyDescent="0.35">
      <c r="D77" s="91"/>
      <c r="E77" s="91"/>
      <c r="F77" s="91"/>
      <c r="G77" s="91"/>
      <c r="H77" s="91"/>
      <c r="I77" s="91"/>
      <c r="J77" s="91"/>
      <c r="K77" s="91"/>
      <c r="L77" s="91"/>
      <c r="M77" s="91"/>
      <c r="N77" s="91"/>
      <c r="O77" s="91"/>
      <c r="P77" s="91"/>
      <c r="Q77" s="91"/>
      <c r="R77" s="91"/>
    </row>
    <row r="78" spans="4:18" s="88" customFormat="1" ht="15.5" x14ac:dyDescent="0.35">
      <c r="D78" s="91"/>
      <c r="E78" s="91"/>
      <c r="F78" s="91"/>
      <c r="G78" s="91"/>
      <c r="H78" s="91"/>
      <c r="I78" s="91"/>
      <c r="J78" s="91"/>
      <c r="K78" s="91"/>
      <c r="L78" s="91"/>
      <c r="M78" s="91"/>
      <c r="N78" s="91"/>
      <c r="O78" s="91"/>
      <c r="P78" s="91"/>
      <c r="Q78" s="91"/>
      <c r="R78" s="91"/>
    </row>
    <row r="79" spans="4:18" s="88" customFormat="1" ht="15.5" x14ac:dyDescent="0.35">
      <c r="D79" s="91"/>
      <c r="E79" s="91"/>
      <c r="F79" s="91"/>
      <c r="G79" s="91"/>
      <c r="H79" s="91"/>
      <c r="I79" s="91"/>
      <c r="J79" s="91"/>
      <c r="K79" s="91"/>
      <c r="L79" s="91"/>
      <c r="M79" s="91"/>
      <c r="N79" s="91"/>
      <c r="O79" s="91"/>
      <c r="P79" s="91"/>
      <c r="Q79" s="91"/>
      <c r="R79" s="91"/>
    </row>
    <row r="80" spans="4:18" s="88" customFormat="1" ht="15.5" x14ac:dyDescent="0.35">
      <c r="D80" s="91"/>
      <c r="E80" s="91"/>
      <c r="F80" s="91"/>
      <c r="G80" s="91"/>
      <c r="H80" s="91"/>
      <c r="I80" s="91"/>
      <c r="J80" s="91"/>
      <c r="K80" s="91"/>
      <c r="L80" s="91"/>
      <c r="M80" s="91"/>
      <c r="N80" s="91"/>
      <c r="O80" s="91"/>
      <c r="P80" s="91"/>
      <c r="Q80" s="91"/>
      <c r="R80" s="91"/>
    </row>
    <row r="81" spans="4:18" s="88" customFormat="1" ht="15.5" x14ac:dyDescent="0.35">
      <c r="D81" s="91"/>
      <c r="E81" s="91"/>
      <c r="F81" s="91"/>
      <c r="G81" s="91"/>
      <c r="H81" s="91"/>
      <c r="I81" s="91"/>
      <c r="J81" s="91"/>
      <c r="K81" s="91"/>
      <c r="L81" s="91"/>
      <c r="M81" s="91"/>
      <c r="N81" s="91"/>
      <c r="O81" s="91"/>
      <c r="P81" s="91"/>
      <c r="Q81" s="91"/>
      <c r="R81" s="91"/>
    </row>
    <row r="82" spans="4:18" s="88" customFormat="1" ht="15.5" x14ac:dyDescent="0.35">
      <c r="D82" s="91"/>
      <c r="E82" s="91"/>
      <c r="F82" s="91"/>
      <c r="G82" s="91"/>
      <c r="H82" s="91"/>
      <c r="I82" s="91"/>
      <c r="J82" s="91"/>
      <c r="K82" s="91"/>
      <c r="L82" s="91"/>
      <c r="M82" s="91"/>
      <c r="N82" s="91"/>
      <c r="O82" s="91"/>
      <c r="P82" s="91"/>
      <c r="Q82" s="91"/>
      <c r="R82" s="91"/>
    </row>
    <row r="83" spans="4:18" s="88" customFormat="1" ht="15.5" x14ac:dyDescent="0.35"/>
    <row r="84" spans="4:18" s="88" customFormat="1" ht="15.5" x14ac:dyDescent="0.35"/>
    <row r="85" spans="4:18" s="88" customFormat="1" ht="15.5" x14ac:dyDescent="0.35"/>
    <row r="86" spans="4:18" s="88" customFormat="1" ht="15.5" x14ac:dyDescent="0.35"/>
    <row r="87" spans="4:18" s="88" customFormat="1" ht="15.5" x14ac:dyDescent="0.35"/>
    <row r="88" spans="4:18" s="88" customFormat="1" ht="15.5" x14ac:dyDescent="0.35"/>
    <row r="89" spans="4:18" s="88" customFormat="1" ht="15.5" x14ac:dyDescent="0.35"/>
    <row r="90" spans="4:18" s="88" customFormat="1" ht="15.5" x14ac:dyDescent="0.35"/>
    <row r="91" spans="4:18" s="88" customFormat="1" ht="15.5" x14ac:dyDescent="0.35"/>
    <row r="92" spans="4:18" s="88" customFormat="1" ht="15.5" x14ac:dyDescent="0.35"/>
    <row r="93" spans="4:18" s="88" customFormat="1" ht="15.5" x14ac:dyDescent="0.35">
      <c r="D93" s="94"/>
      <c r="E93" s="94"/>
      <c r="F93" s="94"/>
      <c r="G93" s="94"/>
      <c r="H93" s="94"/>
      <c r="I93" s="94"/>
      <c r="J93" s="94"/>
      <c r="K93" s="94"/>
      <c r="L93" s="94"/>
    </row>
    <row r="94" spans="4:18" s="88" customFormat="1" ht="15.5" x14ac:dyDescent="0.35">
      <c r="E94" s="102"/>
      <c r="F94" s="102"/>
      <c r="G94" s="102"/>
      <c r="H94" s="102"/>
      <c r="I94" s="102"/>
    </row>
    <row r="95" spans="4:18" s="88" customFormat="1" ht="20.5" x14ac:dyDescent="0.45">
      <c r="D95" s="74" t="s">
        <v>14</v>
      </c>
      <c r="E95" s="102"/>
      <c r="F95" s="102"/>
      <c r="G95" s="103"/>
      <c r="H95" s="103"/>
      <c r="I95" s="102"/>
    </row>
    <row r="96" spans="4:18" s="88" customFormat="1" ht="15.5" x14ac:dyDescent="0.35">
      <c r="E96" s="102"/>
      <c r="F96" s="102"/>
      <c r="G96" s="102"/>
      <c r="H96" s="102"/>
      <c r="I96" s="102"/>
    </row>
    <row r="97" spans="5:9" ht="18.5" x14ac:dyDescent="0.45">
      <c r="E97" s="11"/>
      <c r="F97" s="11"/>
      <c r="G97" s="15"/>
      <c r="H97" s="15"/>
      <c r="I97" s="11"/>
    </row>
    <row r="98" spans="5:9" x14ac:dyDescent="0.35">
      <c r="E98" s="11"/>
      <c r="F98" s="11"/>
      <c r="G98" s="11"/>
      <c r="H98" s="11"/>
      <c r="I98" s="11"/>
    </row>
  </sheetData>
  <sheetProtection algorithmName="SHA-512" hashValue="lw8SxgVm+zn4BXB13lmbRDpnol4G4k3cUeiSOB7LzlbQLUjG7cXDuxu0stBP+8BphDdS2X9QNYim2SahDcKQhQ==" saltValue="IteVKO6QjMQ58n0baOo93w==" spinCount="100000" sheet="1" objects="1" scenarios="1"/>
  <mergeCells count="5">
    <mergeCell ref="D12:E12"/>
    <mergeCell ref="D13:E13"/>
    <mergeCell ref="D27:E30"/>
    <mergeCell ref="D19:E19"/>
    <mergeCell ref="I12:K38"/>
  </mergeCells>
  <dataValidations count="1">
    <dataValidation type="list" allowBlank="1" showInputMessage="1" showErrorMessage="1" sqref="E33:E37" xr:uid="{00000000-0002-0000-0700-000000000000}">
      <formula1>$H$33:$H$34</formula1>
    </dataValidation>
  </dataValidations>
  <pageMargins left="0.7" right="0.7" top="0.75" bottom="0.75" header="0.3" footer="0.3"/>
  <pageSetup paperSize="9" scale="62" fitToHeight="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1000000}">
          <x14:formula1>
            <xm:f>'Listes déroulantes'!$Q$2:$Q$6</xm:f>
          </x14:formula1>
          <xm:sqref>E16</xm:sqref>
        </x14:dataValidation>
        <x14:dataValidation type="list" allowBlank="1" showInputMessage="1" showErrorMessage="1" xr:uid="{00000000-0002-0000-0700-000002000000}">
          <x14:formula1>
            <xm:f>'Listes déroulantes'!$S$2:$S$6</xm:f>
          </x14:formula1>
          <xm:sqref>E22:E26</xm:sqref>
        </x14:dataValidation>
        <x14:dataValidation type="list" allowBlank="1" showInputMessage="1" showErrorMessage="1" xr:uid="{00000000-0002-0000-0700-000003000000}">
          <x14:formula1>
            <xm:f>'Listes déroulantes'!$S$15:$S$18</xm:f>
          </x14:formula1>
          <xm:sqref>E40</xm:sqref>
        </x14:dataValidation>
        <x14:dataValidation type="list" allowBlank="1" showInputMessage="1" showErrorMessage="1" xr:uid="{00000000-0002-0000-0700-000004000000}">
          <x14:formula1>
            <xm:f>'Listes déroulantes'!$S$20:$S$22</xm:f>
          </x14:formula1>
          <xm:sqref>E41:E44</xm:sqref>
        </x14:dataValidation>
        <x14:dataValidation type="list" allowBlank="1" showInputMessage="1" showErrorMessage="1" xr:uid="{00000000-0002-0000-0700-000005000000}">
          <x14:formula1>
            <xm:f>'Listes déroulantes'!$N$22:$N$27</xm:f>
          </x14:formula1>
          <xm:sqref>E17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39997558519241921"/>
    <pageSetUpPr fitToPage="1"/>
  </sheetPr>
  <dimension ref="A1:R104"/>
  <sheetViews>
    <sheetView showGridLines="0" topLeftCell="A20" zoomScale="70" zoomScaleNormal="70" workbookViewId="0">
      <selection activeCell="E51" sqref="E51"/>
    </sheetView>
  </sheetViews>
  <sheetFormatPr baseColWidth="10" defaultRowHeight="14.5" x14ac:dyDescent="0.35"/>
  <cols>
    <col min="1" max="1" width="4" customWidth="1"/>
    <col min="2" max="2" width="9.54296875" customWidth="1"/>
    <col min="3" max="3" width="4.54296875" customWidth="1"/>
    <col min="4" max="4" width="72" customWidth="1"/>
    <col min="5" max="5" width="34.26953125" customWidth="1"/>
    <col min="6" max="6" width="5.26953125" customWidth="1"/>
    <col min="7" max="8" width="4.81640625" customWidth="1"/>
    <col min="9" max="9" width="22.26953125" customWidth="1"/>
    <col min="10" max="11" width="23.453125" customWidth="1"/>
    <col min="12" max="12" width="39.7265625" customWidth="1"/>
    <col min="14" max="14" width="11.26953125" customWidth="1"/>
  </cols>
  <sheetData>
    <row r="1" spans="1:11" x14ac:dyDescent="0.35">
      <c r="A1" s="230"/>
      <c r="B1" s="230"/>
      <c r="C1" s="230"/>
      <c r="D1" s="230"/>
      <c r="E1" s="230"/>
      <c r="F1" s="230"/>
      <c r="G1" s="230"/>
      <c r="H1" s="230"/>
      <c r="I1" s="230"/>
      <c r="J1" s="230"/>
      <c r="K1" s="230"/>
    </row>
    <row r="2" spans="1:11" x14ac:dyDescent="0.35">
      <c r="A2" s="230"/>
      <c r="B2" s="230"/>
      <c r="C2" s="230"/>
      <c r="D2" s="230"/>
      <c r="E2" s="230"/>
      <c r="F2" s="230"/>
      <c r="G2" s="230"/>
      <c r="H2" s="230"/>
      <c r="I2" s="230"/>
      <c r="J2" s="230"/>
      <c r="K2" s="230"/>
    </row>
    <row r="3" spans="1:11" x14ac:dyDescent="0.35">
      <c r="A3" s="230"/>
      <c r="B3" s="230"/>
      <c r="C3" s="230"/>
      <c r="D3" s="230"/>
      <c r="E3" s="230"/>
      <c r="F3" s="230"/>
      <c r="G3" s="230"/>
      <c r="H3" s="230"/>
      <c r="I3" s="230"/>
      <c r="J3" s="230"/>
      <c r="K3" s="230"/>
    </row>
    <row r="4" spans="1:11" x14ac:dyDescent="0.35">
      <c r="A4" s="230"/>
      <c r="B4" s="230"/>
      <c r="C4" s="230"/>
      <c r="D4" s="230"/>
      <c r="E4" s="230"/>
      <c r="F4" s="230"/>
      <c r="G4" s="230"/>
      <c r="H4" s="230"/>
      <c r="I4" s="230"/>
      <c r="J4" s="230"/>
      <c r="K4" s="230"/>
    </row>
    <row r="5" spans="1:11" x14ac:dyDescent="0.35">
      <c r="A5" s="230"/>
      <c r="B5" s="230"/>
      <c r="C5" s="230"/>
      <c r="D5" s="230"/>
      <c r="E5" s="230"/>
      <c r="F5" s="230"/>
      <c r="G5" s="230"/>
      <c r="H5" s="230"/>
      <c r="I5" s="230"/>
      <c r="J5" s="230"/>
      <c r="K5" s="230"/>
    </row>
    <row r="6" spans="1:11" x14ac:dyDescent="0.35">
      <c r="A6" s="230"/>
      <c r="B6" s="230"/>
      <c r="C6" s="230"/>
      <c r="D6" s="230"/>
      <c r="E6" s="230"/>
      <c r="F6" s="230"/>
      <c r="G6" s="230"/>
      <c r="H6" s="230"/>
      <c r="I6" s="230"/>
      <c r="J6" s="230"/>
      <c r="K6" s="230"/>
    </row>
    <row r="7" spans="1:11" x14ac:dyDescent="0.35">
      <c r="A7" s="230"/>
      <c r="B7" s="230"/>
      <c r="C7" s="230"/>
      <c r="D7" s="230"/>
      <c r="E7" s="230"/>
      <c r="F7" s="230"/>
      <c r="G7" s="230"/>
      <c r="H7" s="230"/>
      <c r="I7" s="230"/>
      <c r="J7" s="230"/>
      <c r="K7" s="230"/>
    </row>
    <row r="8" spans="1:11" x14ac:dyDescent="0.35">
      <c r="A8" s="230"/>
      <c r="B8" s="230"/>
      <c r="C8" s="230"/>
      <c r="D8" s="230"/>
      <c r="E8" s="230"/>
      <c r="F8" s="230"/>
      <c r="G8" s="230"/>
      <c r="H8" s="230"/>
      <c r="I8" s="230"/>
      <c r="J8" s="230"/>
      <c r="K8" s="230"/>
    </row>
    <row r="9" spans="1:11" s="88" customFormat="1" ht="15.5" x14ac:dyDescent="0.35">
      <c r="A9" s="134"/>
      <c r="B9" s="134"/>
      <c r="C9" s="134"/>
      <c r="D9" s="134"/>
      <c r="E9" s="134"/>
      <c r="F9" s="134"/>
      <c r="G9" s="134"/>
      <c r="H9" s="134"/>
      <c r="I9" s="134"/>
      <c r="J9" s="134"/>
      <c r="K9" s="134"/>
    </row>
    <row r="10" spans="1:11" s="88" customFormat="1" ht="15.5" x14ac:dyDescent="0.35">
      <c r="A10" s="134"/>
      <c r="B10" s="134"/>
      <c r="C10" s="134"/>
      <c r="D10" s="134"/>
      <c r="E10" s="134"/>
      <c r="F10" s="134"/>
      <c r="G10" s="134"/>
      <c r="H10" s="134"/>
      <c r="I10" s="134"/>
      <c r="J10" s="134"/>
      <c r="K10" s="134"/>
    </row>
    <row r="11" spans="1:11" s="88" customFormat="1" ht="15" customHeight="1" x14ac:dyDescent="0.35">
      <c r="A11" s="134"/>
      <c r="B11" s="134"/>
      <c r="C11" s="134"/>
      <c r="D11" s="134"/>
      <c r="E11" s="134"/>
      <c r="F11" s="134"/>
      <c r="G11" s="134"/>
      <c r="H11" s="134"/>
      <c r="I11" s="133"/>
      <c r="J11" s="133"/>
      <c r="K11" s="133"/>
    </row>
    <row r="12" spans="1:11" s="88" customFormat="1" ht="25.5" customHeight="1" x14ac:dyDescent="0.35">
      <c r="A12" s="134"/>
      <c r="B12" s="134"/>
      <c r="C12" s="134"/>
      <c r="D12" s="672" t="s">
        <v>15</v>
      </c>
      <c r="E12" s="673"/>
      <c r="F12" s="149"/>
      <c r="G12" s="347"/>
      <c r="H12" s="347"/>
      <c r="I12" s="727"/>
      <c r="J12" s="728"/>
      <c r="K12" s="729"/>
    </row>
    <row r="13" spans="1:11" s="88" customFormat="1" ht="42" customHeight="1" x14ac:dyDescent="0.35">
      <c r="A13" s="134"/>
      <c r="B13" s="134"/>
      <c r="C13" s="134"/>
      <c r="D13" s="662" t="s">
        <v>448</v>
      </c>
      <c r="E13" s="662"/>
      <c r="F13" s="319"/>
      <c r="G13" s="320"/>
      <c r="H13" s="320"/>
      <c r="I13" s="730"/>
      <c r="J13" s="731"/>
      <c r="K13" s="732"/>
    </row>
    <row r="14" spans="1:11" s="88" customFormat="1" ht="25.5" customHeight="1" x14ac:dyDescent="0.35">
      <c r="A14" s="134"/>
      <c r="B14" s="134"/>
      <c r="C14" s="134"/>
      <c r="D14" s="318"/>
      <c r="E14" s="318"/>
      <c r="F14" s="319"/>
      <c r="G14" s="320"/>
      <c r="H14" s="320"/>
      <c r="I14" s="730"/>
      <c r="J14" s="731"/>
      <c r="K14" s="732"/>
    </row>
    <row r="15" spans="1:11" s="88" customFormat="1" ht="23.25" customHeight="1" x14ac:dyDescent="0.35">
      <c r="A15" s="134"/>
      <c r="B15" s="134"/>
      <c r="C15" s="134"/>
      <c r="D15" s="319"/>
      <c r="E15" s="306" t="s">
        <v>3</v>
      </c>
      <c r="F15" s="319"/>
      <c r="G15" s="320"/>
      <c r="H15" s="320"/>
      <c r="I15" s="730"/>
      <c r="J15" s="731"/>
      <c r="K15" s="732"/>
    </row>
    <row r="16" spans="1:11" s="88" customFormat="1" ht="44.25" customHeight="1" x14ac:dyDescent="0.35">
      <c r="A16" s="134"/>
      <c r="B16" s="134"/>
      <c r="C16" s="134"/>
      <c r="D16" s="482" t="s">
        <v>348</v>
      </c>
      <c r="E16" s="538"/>
      <c r="F16" s="483">
        <f>IF(E16="Non prévu",0,IF(E16="Prévu à long terme",4,IF(E16="Prévu à court terme",8,IF(E16="Oui",12,0))))</f>
        <v>0</v>
      </c>
      <c r="G16" s="483">
        <v>1</v>
      </c>
      <c r="H16" s="143"/>
      <c r="I16" s="730"/>
      <c r="J16" s="731"/>
      <c r="K16" s="732"/>
    </row>
    <row r="17" spans="1:18" s="88" customFormat="1" ht="24.75" customHeight="1" x14ac:dyDescent="0.35">
      <c r="A17" s="134"/>
      <c r="B17" s="134"/>
      <c r="C17" s="134"/>
      <c r="D17" s="334"/>
      <c r="E17" s="331"/>
      <c r="F17" s="327"/>
      <c r="G17" s="134"/>
      <c r="H17" s="134"/>
      <c r="I17" s="730"/>
      <c r="J17" s="731"/>
      <c r="K17" s="732"/>
    </row>
    <row r="18" spans="1:18" s="88" customFormat="1" ht="20.25" customHeight="1" x14ac:dyDescent="0.35">
      <c r="A18" s="134"/>
      <c r="B18" s="134"/>
      <c r="C18" s="126"/>
      <c r="D18" s="324"/>
      <c r="E18" s="306" t="s">
        <v>3</v>
      </c>
      <c r="F18" s="325"/>
      <c r="G18" s="326"/>
      <c r="H18" s="326"/>
      <c r="I18" s="730"/>
      <c r="J18" s="731"/>
      <c r="K18" s="732"/>
      <c r="L18" s="89"/>
    </row>
    <row r="19" spans="1:18" s="88" customFormat="1" ht="79.5" customHeight="1" x14ac:dyDescent="0.35">
      <c r="A19" s="134"/>
      <c r="B19" s="134"/>
      <c r="C19" s="134"/>
      <c r="D19" s="494" t="s">
        <v>296</v>
      </c>
      <c r="E19" s="538"/>
      <c r="F19" s="483">
        <f>IF(E19="0%",0,IF(E19="0-25%",4,IF(E19="25-50%",8,IF(E19="&gt;50%",12,0))))</f>
        <v>0</v>
      </c>
      <c r="G19" s="483">
        <v>1</v>
      </c>
      <c r="H19" s="143"/>
      <c r="I19" s="730"/>
      <c r="J19" s="731"/>
      <c r="K19" s="732"/>
      <c r="N19" s="91"/>
      <c r="Q19" s="92"/>
      <c r="R19" s="90"/>
    </row>
    <row r="20" spans="1:18" s="88" customFormat="1" ht="86.25" customHeight="1" x14ac:dyDescent="0.35">
      <c r="A20" s="134"/>
      <c r="B20" s="134"/>
      <c r="C20" s="134"/>
      <c r="D20" s="494" t="s">
        <v>244</v>
      </c>
      <c r="E20" s="538"/>
      <c r="F20" s="143"/>
      <c r="G20" s="143"/>
      <c r="H20" s="143"/>
      <c r="I20" s="730"/>
      <c r="J20" s="731"/>
      <c r="K20" s="732"/>
      <c r="N20" s="91"/>
      <c r="Q20" s="92"/>
      <c r="R20" s="90"/>
    </row>
    <row r="21" spans="1:18" s="88" customFormat="1" ht="21" customHeight="1" x14ac:dyDescent="0.35">
      <c r="A21" s="134"/>
      <c r="B21" s="134"/>
      <c r="C21" s="134"/>
      <c r="D21" s="348"/>
      <c r="E21" s="349"/>
      <c r="F21" s="143"/>
      <c r="G21" s="143"/>
      <c r="H21" s="143"/>
      <c r="I21" s="730"/>
      <c r="J21" s="731"/>
      <c r="K21" s="732"/>
      <c r="N21" s="91"/>
      <c r="Q21" s="92"/>
      <c r="R21" s="90"/>
    </row>
    <row r="22" spans="1:18" s="88" customFormat="1" ht="124.5" customHeight="1" x14ac:dyDescent="0.35">
      <c r="A22" s="134"/>
      <c r="B22" s="134"/>
      <c r="C22" s="134"/>
      <c r="D22" s="736" t="s">
        <v>305</v>
      </c>
      <c r="E22" s="736"/>
      <c r="F22" s="143"/>
      <c r="G22" s="143"/>
      <c r="H22" s="143"/>
      <c r="I22" s="730"/>
      <c r="J22" s="731"/>
      <c r="K22" s="732"/>
      <c r="N22" s="91"/>
      <c r="Q22" s="92"/>
      <c r="R22" s="90"/>
    </row>
    <row r="23" spans="1:18" s="88" customFormat="1" ht="23.25" customHeight="1" x14ac:dyDescent="0.35">
      <c r="A23" s="134"/>
      <c r="B23" s="134"/>
      <c r="C23" s="134"/>
      <c r="D23" s="332"/>
      <c r="E23" s="332"/>
      <c r="F23" s="327"/>
      <c r="G23" s="137"/>
      <c r="H23" s="137"/>
      <c r="I23" s="730"/>
      <c r="J23" s="731"/>
      <c r="K23" s="732"/>
      <c r="N23" s="91"/>
      <c r="Q23" s="92"/>
      <c r="R23" s="90"/>
    </row>
    <row r="24" spans="1:18" s="88" customFormat="1" ht="23.25" customHeight="1" x14ac:dyDescent="0.35">
      <c r="A24" s="134"/>
      <c r="B24" s="134"/>
      <c r="C24" s="134"/>
      <c r="D24" s="350"/>
      <c r="E24" s="306" t="s">
        <v>3</v>
      </c>
      <c r="F24" s="327"/>
      <c r="G24" s="137"/>
      <c r="H24" s="137"/>
      <c r="I24" s="730"/>
      <c r="J24" s="731"/>
      <c r="K24" s="732"/>
      <c r="N24" s="91"/>
      <c r="Q24" s="92"/>
      <c r="R24" s="90"/>
    </row>
    <row r="25" spans="1:18" s="88" customFormat="1" ht="61.5" customHeight="1" x14ac:dyDescent="0.35">
      <c r="A25" s="134"/>
      <c r="B25" s="134"/>
      <c r="C25" s="134"/>
      <c r="D25" s="494" t="s">
        <v>362</v>
      </c>
      <c r="E25" s="306"/>
      <c r="F25" s="483">
        <f>IF(E25="Non prévu",0,IF(E25="Prévu à long terme",4,IF(E25="Prévu à court terme",8,IF(E25="Oui",12,0))))</f>
        <v>0</v>
      </c>
      <c r="G25" s="483">
        <v>1</v>
      </c>
      <c r="H25" s="143"/>
      <c r="I25" s="730"/>
      <c r="J25" s="731"/>
      <c r="K25" s="732"/>
      <c r="N25" s="91"/>
      <c r="Q25" s="92"/>
      <c r="R25" s="90"/>
    </row>
    <row r="26" spans="1:18" s="88" customFormat="1" ht="41.25" customHeight="1" x14ac:dyDescent="0.35">
      <c r="A26" s="134"/>
      <c r="B26" s="134"/>
      <c r="C26" s="134"/>
      <c r="D26" s="494" t="s">
        <v>449</v>
      </c>
      <c r="E26" s="306"/>
      <c r="F26" s="483">
        <f>IF(E26="0%",0,IF(E26="0-2%",4,IF(E26="4-6%",8,IF(E26="&gt;6%",12,0))))</f>
        <v>0</v>
      </c>
      <c r="G26" s="483">
        <v>1</v>
      </c>
      <c r="H26" s="143"/>
      <c r="I26" s="730"/>
      <c r="J26" s="731"/>
      <c r="K26" s="732"/>
      <c r="N26" s="91"/>
      <c r="Q26" s="92"/>
      <c r="R26" s="90"/>
    </row>
    <row r="27" spans="1:18" s="88" customFormat="1" ht="46.5" customHeight="1" x14ac:dyDescent="0.35">
      <c r="A27" s="134"/>
      <c r="B27" s="134"/>
      <c r="C27" s="134"/>
      <c r="D27" s="494" t="s">
        <v>363</v>
      </c>
      <c r="E27" s="306"/>
      <c r="F27" s="497">
        <f>IF(E27="Oui",12,IF(E27="Non",0,0))</f>
        <v>0</v>
      </c>
      <c r="G27" s="497">
        <v>1</v>
      </c>
      <c r="H27" s="143"/>
      <c r="I27" s="730"/>
      <c r="J27" s="731"/>
      <c r="K27" s="732"/>
      <c r="N27" s="91"/>
      <c r="Q27" s="92"/>
      <c r="R27" s="90"/>
    </row>
    <row r="28" spans="1:18" s="88" customFormat="1" ht="26.25" customHeight="1" x14ac:dyDescent="0.35">
      <c r="A28" s="134"/>
      <c r="B28" s="134"/>
      <c r="C28" s="134"/>
      <c r="D28" s="334"/>
      <c r="E28" s="331"/>
      <c r="F28" s="492">
        <f>(F25+F26+F27)</f>
        <v>0</v>
      </c>
      <c r="G28" s="465">
        <v>3</v>
      </c>
      <c r="H28" s="148"/>
      <c r="I28" s="730"/>
      <c r="J28" s="731"/>
      <c r="K28" s="732"/>
      <c r="N28" s="91"/>
      <c r="Q28" s="92"/>
      <c r="R28" s="90"/>
    </row>
    <row r="29" spans="1:18" s="88" customFormat="1" ht="32.25" customHeight="1" x14ac:dyDescent="0.35">
      <c r="A29" s="134"/>
      <c r="B29" s="134"/>
      <c r="C29" s="134"/>
      <c r="D29" s="736" t="s">
        <v>349</v>
      </c>
      <c r="E29" s="736"/>
      <c r="F29" s="327"/>
      <c r="G29" s="137"/>
      <c r="H29" s="137"/>
      <c r="I29" s="730"/>
      <c r="J29" s="731"/>
      <c r="K29" s="732"/>
      <c r="N29" s="91"/>
      <c r="Q29" s="92"/>
      <c r="R29" s="90"/>
    </row>
    <row r="30" spans="1:18" s="88" customFormat="1" ht="24" customHeight="1" x14ac:dyDescent="0.35">
      <c r="A30" s="134"/>
      <c r="B30" s="134"/>
      <c r="C30" s="134"/>
      <c r="D30" s="334"/>
      <c r="E30" s="331"/>
      <c r="F30" s="327"/>
      <c r="G30" s="137"/>
      <c r="H30" s="137"/>
      <c r="I30" s="733"/>
      <c r="J30" s="734"/>
      <c r="K30" s="735"/>
      <c r="N30" s="91"/>
      <c r="Q30" s="92"/>
      <c r="R30" s="90"/>
    </row>
    <row r="31" spans="1:18" s="88" customFormat="1" ht="23.25" customHeight="1" x14ac:dyDescent="0.35">
      <c r="A31" s="134"/>
      <c r="B31" s="134"/>
      <c r="C31" s="134"/>
      <c r="D31" s="324"/>
      <c r="E31" s="306" t="s">
        <v>3</v>
      </c>
      <c r="F31" s="327"/>
      <c r="G31" s="137"/>
      <c r="H31" s="137"/>
      <c r="I31" s="155"/>
      <c r="J31" s="155"/>
      <c r="K31" s="155"/>
      <c r="N31" s="91"/>
      <c r="Q31" s="92"/>
      <c r="R31" s="90"/>
    </row>
    <row r="32" spans="1:18" s="88" customFormat="1" ht="72.75" customHeight="1" x14ac:dyDescent="0.35">
      <c r="A32" s="134"/>
      <c r="B32" s="134"/>
      <c r="C32" s="134"/>
      <c r="D32" s="482" t="s">
        <v>249</v>
      </c>
      <c r="E32" s="321"/>
      <c r="F32" s="492">
        <f>IF(E32="0%",0,IF(E32="0-25%",4,IF(E32="25-50%",8,IF(E32="&gt;50%",12,0))))</f>
        <v>0</v>
      </c>
      <c r="G32" s="492">
        <v>1</v>
      </c>
      <c r="H32" s="143"/>
      <c r="I32" s="155"/>
      <c r="J32" s="155"/>
      <c r="K32" s="155"/>
      <c r="N32" s="91"/>
      <c r="Q32" s="92"/>
      <c r="R32" s="90"/>
    </row>
    <row r="33" spans="1:18" s="88" customFormat="1" ht="21" customHeight="1" x14ac:dyDescent="0.35">
      <c r="A33" s="134"/>
      <c r="B33" s="134"/>
      <c r="C33" s="134"/>
      <c r="D33" s="334"/>
      <c r="E33" s="331"/>
      <c r="F33" s="327"/>
      <c r="G33" s="137"/>
      <c r="H33" s="137"/>
      <c r="I33" s="155"/>
      <c r="J33" s="155"/>
      <c r="K33" s="155"/>
      <c r="N33" s="91"/>
      <c r="Q33" s="92"/>
      <c r="R33" s="90"/>
    </row>
    <row r="34" spans="1:18" s="88" customFormat="1" ht="95.25" customHeight="1" x14ac:dyDescent="0.35">
      <c r="A34" s="134"/>
      <c r="B34" s="134"/>
      <c r="C34" s="134"/>
      <c r="D34" s="736" t="s">
        <v>350</v>
      </c>
      <c r="E34" s="736"/>
      <c r="F34" s="737" t="s">
        <v>238</v>
      </c>
      <c r="G34" s="737"/>
      <c r="H34" s="137"/>
      <c r="I34" s="155"/>
      <c r="J34" s="155"/>
      <c r="K34" s="155"/>
      <c r="N34" s="91"/>
      <c r="Q34" s="92"/>
      <c r="R34" s="90"/>
    </row>
    <row r="35" spans="1:18" s="88" customFormat="1" ht="21" customHeight="1" x14ac:dyDescent="0.35">
      <c r="A35" s="134"/>
      <c r="B35" s="134"/>
      <c r="C35" s="134"/>
      <c r="D35" s="351"/>
      <c r="E35" s="331"/>
      <c r="F35" s="327"/>
      <c r="G35" s="137"/>
      <c r="H35" s="137"/>
      <c r="I35" s="155"/>
      <c r="J35" s="155"/>
      <c r="K35" s="155"/>
      <c r="N35" s="91"/>
      <c r="Q35" s="92"/>
      <c r="R35" s="90"/>
    </row>
    <row r="36" spans="1:18" s="88" customFormat="1" ht="21" customHeight="1" x14ac:dyDescent="0.35">
      <c r="A36" s="134"/>
      <c r="B36" s="134"/>
      <c r="C36" s="134"/>
      <c r="D36" s="334"/>
      <c r="E36" s="306" t="s">
        <v>3</v>
      </c>
      <c r="F36" s="327"/>
      <c r="G36" s="137"/>
      <c r="H36" s="137"/>
      <c r="I36" s="155"/>
      <c r="J36" s="155"/>
      <c r="K36" s="155"/>
      <c r="N36" s="91"/>
      <c r="Q36" s="92"/>
      <c r="R36" s="90"/>
    </row>
    <row r="37" spans="1:18" s="88" customFormat="1" ht="63.75" customHeight="1" x14ac:dyDescent="0.35">
      <c r="A37" s="134"/>
      <c r="B37" s="134"/>
      <c r="C37" s="134"/>
      <c r="D37" s="482" t="s">
        <v>250</v>
      </c>
      <c r="E37" s="321"/>
      <c r="F37" s="510">
        <f>IF(E37="Oui",12,IF(E37="Non",0,0))</f>
        <v>0</v>
      </c>
      <c r="G37" s="510">
        <v>1</v>
      </c>
      <c r="H37" s="352"/>
      <c r="I37" s="155"/>
      <c r="J37" s="155"/>
      <c r="K37" s="155"/>
      <c r="N37" s="91"/>
      <c r="Q37" s="92"/>
      <c r="R37" s="90"/>
    </row>
    <row r="38" spans="1:18" s="88" customFormat="1" ht="21" customHeight="1" x14ac:dyDescent="0.35">
      <c r="A38" s="134"/>
      <c r="B38" s="134"/>
      <c r="C38" s="134"/>
      <c r="D38" s="334"/>
      <c r="E38" s="331"/>
      <c r="F38" s="327"/>
      <c r="G38" s="137"/>
      <c r="H38" s="137"/>
      <c r="I38" s="155"/>
      <c r="J38" s="155"/>
      <c r="K38" s="155"/>
      <c r="N38" s="91"/>
      <c r="Q38" s="92"/>
      <c r="R38" s="90"/>
    </row>
    <row r="39" spans="1:18" s="88" customFormat="1" ht="108.75" customHeight="1" x14ac:dyDescent="0.35">
      <c r="A39" s="134"/>
      <c r="B39" s="134"/>
      <c r="C39" s="134"/>
      <c r="D39" s="736" t="s">
        <v>246</v>
      </c>
      <c r="E39" s="736"/>
      <c r="F39" s="681" t="s">
        <v>245</v>
      </c>
      <c r="G39" s="681"/>
      <c r="H39" s="353"/>
      <c r="I39" s="155"/>
      <c r="J39" s="155"/>
      <c r="K39" s="155"/>
      <c r="N39" s="91"/>
      <c r="Q39" s="92"/>
      <c r="R39" s="90"/>
    </row>
    <row r="40" spans="1:18" s="88" customFormat="1" ht="19.5" customHeight="1" x14ac:dyDescent="0.35">
      <c r="A40" s="134"/>
      <c r="B40" s="134"/>
      <c r="C40" s="134"/>
      <c r="D40" s="351"/>
      <c r="E40" s="331"/>
      <c r="F40" s="327"/>
      <c r="G40" s="137"/>
      <c r="H40" s="137"/>
      <c r="I40" s="155"/>
      <c r="J40" s="155"/>
      <c r="K40" s="155"/>
      <c r="N40" s="91"/>
      <c r="Q40" s="92"/>
      <c r="R40" s="90"/>
    </row>
    <row r="41" spans="1:18" s="88" customFormat="1" ht="59.25" customHeight="1" x14ac:dyDescent="0.35">
      <c r="A41" s="134"/>
      <c r="B41" s="134"/>
      <c r="C41" s="134"/>
      <c r="D41" s="494" t="s">
        <v>351</v>
      </c>
      <c r="E41" s="333" t="s">
        <v>110</v>
      </c>
      <c r="F41" s="327"/>
      <c r="G41" s="137"/>
      <c r="H41" s="137"/>
      <c r="I41" s="155"/>
      <c r="J41" s="155"/>
      <c r="K41" s="155"/>
      <c r="N41" s="91"/>
      <c r="Q41" s="92"/>
      <c r="R41" s="90"/>
    </row>
    <row r="42" spans="1:18" s="88" customFormat="1" ht="20.25" customHeight="1" x14ac:dyDescent="0.35">
      <c r="A42" s="134"/>
      <c r="B42" s="134"/>
      <c r="C42" s="134"/>
      <c r="D42" s="494" t="s">
        <v>4</v>
      </c>
      <c r="E42" s="306"/>
      <c r="F42" s="483">
        <f>IF(E42="X",0,0)</f>
        <v>0</v>
      </c>
      <c r="G42" s="483">
        <v>0</v>
      </c>
      <c r="H42" s="143"/>
      <c r="I42" s="155"/>
      <c r="J42" s="155"/>
      <c r="K42" s="155"/>
      <c r="N42" s="91"/>
      <c r="Q42" s="92"/>
      <c r="R42" s="90"/>
    </row>
    <row r="43" spans="1:18" s="88" customFormat="1" ht="33" customHeight="1" x14ac:dyDescent="0.35">
      <c r="A43" s="134"/>
      <c r="B43" s="134"/>
      <c r="C43" s="134"/>
      <c r="D43" s="494" t="s">
        <v>111</v>
      </c>
      <c r="E43" s="306"/>
      <c r="F43" s="483">
        <f>IF(E43="X",12,0)</f>
        <v>0</v>
      </c>
      <c r="G43" s="483">
        <v>1</v>
      </c>
      <c r="H43" s="143"/>
      <c r="I43" s="155"/>
      <c r="J43" s="155"/>
      <c r="K43" s="155"/>
      <c r="N43" s="91"/>
      <c r="Q43" s="92"/>
      <c r="R43" s="90"/>
    </row>
    <row r="44" spans="1:18" s="88" customFormat="1" ht="21" customHeight="1" x14ac:dyDescent="0.35">
      <c r="A44" s="134"/>
      <c r="B44" s="134"/>
      <c r="C44" s="134"/>
      <c r="D44" s="494" t="s">
        <v>112</v>
      </c>
      <c r="E44" s="306"/>
      <c r="F44" s="483">
        <f>IF(E44="X",12,0)</f>
        <v>0</v>
      </c>
      <c r="G44" s="483">
        <v>1</v>
      </c>
      <c r="H44" s="143"/>
      <c r="I44" s="155"/>
      <c r="J44" s="155"/>
      <c r="K44" s="155"/>
      <c r="N44" s="91"/>
      <c r="Q44" s="92"/>
      <c r="R44" s="90"/>
    </row>
    <row r="45" spans="1:18" s="88" customFormat="1" ht="33.75" customHeight="1" x14ac:dyDescent="0.35">
      <c r="A45" s="134"/>
      <c r="B45" s="134"/>
      <c r="C45" s="134"/>
      <c r="D45" s="494" t="s">
        <v>113</v>
      </c>
      <c r="E45" s="306"/>
      <c r="F45" s="483">
        <f>IF(E45="X",12,0)</f>
        <v>0</v>
      </c>
      <c r="G45" s="483">
        <v>2</v>
      </c>
      <c r="H45" s="143"/>
      <c r="I45" s="511">
        <f>(F42*G42+F43*G43+F44*G44+F45*G45)/(G42+G43+G44+G45)</f>
        <v>0</v>
      </c>
      <c r="J45" s="511">
        <v>1</v>
      </c>
      <c r="K45" s="155"/>
      <c r="N45" s="91"/>
      <c r="Q45" s="92"/>
      <c r="R45" s="90"/>
    </row>
    <row r="46" spans="1:18" s="105" customFormat="1" ht="21.75" customHeight="1" x14ac:dyDescent="0.35">
      <c r="A46" s="154"/>
      <c r="B46" s="154"/>
      <c r="C46" s="154"/>
      <c r="D46" s="330"/>
      <c r="E46" s="331"/>
      <c r="F46" s="327"/>
      <c r="G46" s="133"/>
      <c r="H46" s="133"/>
      <c r="I46" s="155"/>
      <c r="J46" s="155"/>
      <c r="K46" s="155"/>
      <c r="N46" s="106"/>
      <c r="Q46" s="107"/>
      <c r="R46" s="104"/>
    </row>
    <row r="47" spans="1:18" s="88" customFormat="1" ht="21" customHeight="1" x14ac:dyDescent="0.35">
      <c r="A47" s="134"/>
      <c r="B47" s="134"/>
      <c r="C47" s="134"/>
      <c r="D47" s="334"/>
      <c r="E47" s="306" t="s">
        <v>3</v>
      </c>
      <c r="F47" s="327"/>
      <c r="G47" s="137"/>
      <c r="H47" s="137"/>
      <c r="I47" s="155"/>
      <c r="J47" s="155"/>
      <c r="K47" s="155"/>
      <c r="N47" s="91"/>
      <c r="Q47" s="92"/>
      <c r="R47" s="90"/>
    </row>
    <row r="48" spans="1:18" s="88" customFormat="1" ht="40.5" customHeight="1" x14ac:dyDescent="0.35">
      <c r="A48" s="134"/>
      <c r="B48" s="134"/>
      <c r="C48" s="134"/>
      <c r="D48" s="512" t="s">
        <v>365</v>
      </c>
      <c r="E48" s="306"/>
      <c r="F48" s="483">
        <f>IF(E48="Oui",12,IF(E48="Non",0,0))</f>
        <v>0</v>
      </c>
      <c r="G48" s="483">
        <v>1</v>
      </c>
      <c r="H48" s="143"/>
      <c r="I48" s="155"/>
      <c r="J48" s="155"/>
      <c r="K48" s="155"/>
      <c r="N48" s="91"/>
      <c r="Q48" s="92"/>
      <c r="R48" s="90"/>
    </row>
    <row r="49" spans="1:18" s="88" customFormat="1" ht="39" customHeight="1" x14ac:dyDescent="0.35">
      <c r="A49" s="134"/>
      <c r="B49" s="134"/>
      <c r="C49" s="134"/>
      <c r="D49" s="512" t="s">
        <v>364</v>
      </c>
      <c r="E49" s="306"/>
      <c r="F49" s="483">
        <f>IF(E49="Oui",12,IF(E49="Non",0,0))</f>
        <v>0</v>
      </c>
      <c r="G49" s="483">
        <v>1</v>
      </c>
      <c r="H49" s="143"/>
      <c r="I49" s="511">
        <f>((F48*G48+F49*G49)/(G48+G49))</f>
        <v>0</v>
      </c>
      <c r="J49" s="511">
        <v>1</v>
      </c>
      <c r="K49" s="155"/>
      <c r="N49" s="91"/>
      <c r="Q49" s="92"/>
      <c r="R49" s="90"/>
    </row>
    <row r="50" spans="1:18" s="88" customFormat="1" ht="19.5" customHeight="1" x14ac:dyDescent="0.35">
      <c r="A50" s="134"/>
      <c r="B50" s="134"/>
      <c r="C50" s="134"/>
      <c r="D50" s="336"/>
      <c r="E50" s="134"/>
      <c r="F50" s="134"/>
      <c r="G50" s="337"/>
      <c r="H50" s="337"/>
      <c r="I50" s="337"/>
      <c r="J50" s="337"/>
      <c r="K50" s="338"/>
    </row>
    <row r="51" spans="1:18" s="88" customFormat="1" ht="15.5" x14ac:dyDescent="0.35">
      <c r="A51" s="134"/>
      <c r="B51" s="134"/>
      <c r="C51" s="134"/>
      <c r="D51" s="339"/>
      <c r="E51" s="340"/>
      <c r="F51" s="340"/>
      <c r="G51" s="340"/>
      <c r="H51" s="340"/>
      <c r="I51" s="340"/>
      <c r="J51" s="340"/>
      <c r="K51" s="340"/>
      <c r="L51" s="94"/>
    </row>
    <row r="52" spans="1:18" s="95" customFormat="1" ht="15.5" x14ac:dyDescent="0.35">
      <c r="A52" s="341"/>
      <c r="B52" s="341"/>
      <c r="C52" s="341"/>
      <c r="D52" s="343"/>
      <c r="E52" s="341"/>
      <c r="F52" s="341"/>
      <c r="G52" s="341"/>
      <c r="H52" s="341"/>
      <c r="I52" s="341"/>
      <c r="J52" s="341"/>
      <c r="K52" s="341"/>
    </row>
    <row r="53" spans="1:18" s="95" customFormat="1" ht="20.5" x14ac:dyDescent="0.35">
      <c r="A53" s="341"/>
      <c r="B53" s="341"/>
      <c r="C53" s="341"/>
      <c r="D53" s="168" t="s">
        <v>21</v>
      </c>
      <c r="E53" s="341"/>
      <c r="F53" s="341"/>
      <c r="G53" s="341"/>
      <c r="H53" s="341"/>
      <c r="I53" s="341"/>
      <c r="J53" s="513">
        <f>((F16*G16+F19*G19+F28*G28+F32*G32+F37*G37+I45+I49)/(G16+G19+G28+G32+G37+J45+J49))</f>
        <v>0</v>
      </c>
      <c r="K53" s="341"/>
    </row>
    <row r="54" spans="1:18" s="95" customFormat="1" ht="15.5" x14ac:dyDescent="0.35">
      <c r="A54" s="341"/>
      <c r="B54" s="341"/>
      <c r="C54" s="341"/>
      <c r="D54" s="342" t="s">
        <v>22</v>
      </c>
      <c r="E54" s="341"/>
      <c r="F54" s="341"/>
      <c r="G54" s="341"/>
      <c r="H54" s="341"/>
      <c r="I54" s="341"/>
      <c r="J54" s="341" t="str">
        <f>IF(E56="","",IF(E56="A",4,IF(E56="B",3,IF(E56="C",2,IF(E56="D",1)))))</f>
        <v/>
      </c>
      <c r="K54" s="341"/>
    </row>
    <row r="55" spans="1:18" s="95" customFormat="1" ht="15.5" x14ac:dyDescent="0.35">
      <c r="A55" s="341"/>
      <c r="B55" s="341"/>
      <c r="C55" s="341"/>
      <c r="D55" s="343"/>
      <c r="E55" s="341"/>
      <c r="F55" s="341"/>
      <c r="G55" s="341"/>
      <c r="H55" s="341"/>
      <c r="I55" s="341"/>
      <c r="J55" s="344"/>
      <c r="K55" s="344"/>
    </row>
    <row r="56" spans="1:18" s="88" customFormat="1" ht="15.5" x14ac:dyDescent="0.35">
      <c r="A56" s="134"/>
      <c r="B56" s="134"/>
      <c r="C56" s="134"/>
      <c r="D56" s="173"/>
      <c r="E56" s="344" t="str">
        <f>IF(J53=0,"",IF(AND(J53&gt;=0,J53&lt;3),"D",IF(AND(J53&gt;=3,J53&lt;6),"C",IF(AND(J53&gt;=6,J53&lt;9),"B",IF(J53&gt;=9,"A")))))</f>
        <v/>
      </c>
      <c r="F56" s="344"/>
      <c r="G56" s="134"/>
      <c r="H56" s="134"/>
      <c r="I56" s="341"/>
      <c r="J56" s="134"/>
      <c r="K56" s="134"/>
      <c r="Q56" s="88" t="str">
        <f>R19&amp;"
"</f>
        <v xml:space="preserve">
</v>
      </c>
    </row>
    <row r="57" spans="1:18" s="88" customFormat="1" ht="15.5" x14ac:dyDescent="0.35">
      <c r="A57" s="134"/>
      <c r="B57" s="134"/>
      <c r="C57" s="134"/>
      <c r="D57" s="174" t="s">
        <v>1</v>
      </c>
      <c r="E57" s="346"/>
      <c r="F57" s="346"/>
      <c r="G57" s="134"/>
      <c r="H57" s="134"/>
      <c r="I57" s="134"/>
      <c r="J57" s="134"/>
      <c r="K57" s="134"/>
    </row>
    <row r="58" spans="1:18" s="88" customFormat="1" ht="15.5" x14ac:dyDescent="0.35">
      <c r="A58" s="134"/>
      <c r="B58" s="134"/>
      <c r="C58" s="134"/>
      <c r="D58" s="134"/>
      <c r="E58" s="134"/>
      <c r="F58" s="134"/>
      <c r="G58" s="134"/>
      <c r="H58" s="134"/>
      <c r="I58" s="134"/>
      <c r="J58" s="134"/>
      <c r="K58" s="134"/>
      <c r="N58" s="93"/>
    </row>
    <row r="59" spans="1:18" s="88" customFormat="1" ht="15.5" x14ac:dyDescent="0.35">
      <c r="A59" s="134"/>
      <c r="B59" s="134"/>
      <c r="C59" s="134"/>
      <c r="D59" s="134"/>
      <c r="E59" s="134"/>
      <c r="F59" s="134"/>
      <c r="G59" s="134"/>
      <c r="H59" s="134"/>
      <c r="I59" s="134"/>
      <c r="J59" s="134"/>
      <c r="K59" s="134"/>
      <c r="N59" s="93"/>
    </row>
    <row r="60" spans="1:18" s="88" customFormat="1" ht="15.5" x14ac:dyDescent="0.35">
      <c r="N60" s="93"/>
    </row>
    <row r="61" spans="1:18" s="88" customFormat="1" ht="15.5" x14ac:dyDescent="0.35">
      <c r="D61" s="94"/>
      <c r="E61" s="94"/>
      <c r="F61" s="94"/>
      <c r="G61" s="94"/>
      <c r="H61" s="94"/>
      <c r="I61" s="94"/>
      <c r="J61" s="94"/>
      <c r="K61" s="94"/>
      <c r="L61" s="94"/>
      <c r="N61" s="93"/>
    </row>
    <row r="62" spans="1:18" s="88" customFormat="1" ht="15.5" x14ac:dyDescent="0.35"/>
    <row r="63" spans="1:18" s="88" customFormat="1" ht="20.5" x14ac:dyDescent="0.45">
      <c r="C63" s="97"/>
      <c r="D63" s="74" t="s">
        <v>323</v>
      </c>
      <c r="E63" s="98"/>
      <c r="F63" s="98"/>
    </row>
    <row r="64" spans="1:18" s="88" customFormat="1" ht="15.5" x14ac:dyDescent="0.35">
      <c r="C64" s="99"/>
      <c r="D64" s="91"/>
      <c r="E64" s="91"/>
      <c r="F64" s="91"/>
      <c r="G64" s="91"/>
      <c r="H64" s="91"/>
      <c r="I64" s="91"/>
      <c r="J64" s="91"/>
      <c r="K64" s="91"/>
      <c r="L64" s="91"/>
      <c r="M64" s="91"/>
      <c r="N64" s="91"/>
      <c r="O64" s="91"/>
      <c r="P64" s="91"/>
      <c r="Q64" s="91"/>
      <c r="R64" s="91"/>
    </row>
    <row r="65" spans="3:18" s="88" customFormat="1" ht="15.5" x14ac:dyDescent="0.35">
      <c r="C65" s="99"/>
      <c r="D65" s="91"/>
      <c r="E65" s="91"/>
      <c r="F65" s="91"/>
      <c r="G65" s="91"/>
      <c r="H65" s="91"/>
      <c r="I65" s="91"/>
      <c r="J65" s="91"/>
      <c r="K65" s="91"/>
      <c r="L65" s="91"/>
      <c r="M65" s="91"/>
      <c r="N65" s="91"/>
      <c r="O65" s="91"/>
      <c r="P65" s="91"/>
      <c r="Q65" s="91"/>
      <c r="R65" s="91"/>
    </row>
    <row r="66" spans="3:18" s="88" customFormat="1" ht="15.5" x14ac:dyDescent="0.35">
      <c r="C66" s="100"/>
      <c r="D66" s="91"/>
      <c r="E66" s="91"/>
      <c r="F66" s="91"/>
      <c r="G66" s="91"/>
      <c r="H66" s="91"/>
      <c r="I66" s="91"/>
      <c r="J66" s="91"/>
      <c r="K66" s="91"/>
      <c r="L66" s="91"/>
      <c r="M66" s="91"/>
      <c r="N66" s="91"/>
      <c r="O66" s="91"/>
      <c r="P66" s="91"/>
      <c r="Q66" s="91"/>
      <c r="R66" s="91"/>
    </row>
    <row r="67" spans="3:18" s="88" customFormat="1" ht="15.5" x14ac:dyDescent="0.35">
      <c r="C67" s="99"/>
      <c r="D67" s="91"/>
      <c r="E67" s="91"/>
      <c r="F67" s="91"/>
      <c r="G67" s="91"/>
      <c r="H67" s="91"/>
      <c r="I67" s="91"/>
      <c r="J67" s="91"/>
      <c r="K67" s="91"/>
      <c r="L67" s="91"/>
      <c r="M67" s="91"/>
      <c r="N67" s="91"/>
      <c r="O67" s="91"/>
      <c r="P67" s="91"/>
      <c r="Q67" s="91"/>
      <c r="R67" s="91"/>
    </row>
    <row r="68" spans="3:18" s="88" customFormat="1" ht="15.5" x14ac:dyDescent="0.35">
      <c r="C68" s="101"/>
      <c r="D68" s="91"/>
      <c r="E68" s="91"/>
      <c r="F68" s="91"/>
      <c r="G68" s="91"/>
      <c r="H68" s="91"/>
      <c r="I68" s="91"/>
      <c r="J68" s="91"/>
      <c r="K68" s="91"/>
      <c r="L68" s="96"/>
      <c r="M68" s="91"/>
      <c r="N68" s="91"/>
      <c r="O68" s="91"/>
      <c r="P68" s="91"/>
      <c r="Q68" s="91"/>
      <c r="R68" s="91"/>
    </row>
    <row r="69" spans="3:18" s="88" customFormat="1" ht="15.5" x14ac:dyDescent="0.35">
      <c r="D69" s="91"/>
      <c r="E69" s="91"/>
      <c r="F69" s="91"/>
      <c r="G69" s="91"/>
      <c r="H69" s="91"/>
      <c r="I69" s="91"/>
      <c r="J69" s="91"/>
      <c r="K69" s="91"/>
      <c r="L69" s="91"/>
      <c r="M69" s="91"/>
      <c r="N69" s="91"/>
      <c r="O69" s="91"/>
      <c r="P69" s="91"/>
      <c r="Q69" s="91"/>
      <c r="R69" s="91"/>
    </row>
    <row r="70" spans="3:18" s="88" customFormat="1" ht="15.5" x14ac:dyDescent="0.35">
      <c r="D70" s="91"/>
      <c r="E70" s="91"/>
      <c r="F70" s="91"/>
      <c r="G70" s="91"/>
      <c r="H70" s="91"/>
      <c r="I70" s="91"/>
      <c r="J70" s="91"/>
      <c r="K70" s="91"/>
      <c r="L70" s="91"/>
      <c r="M70" s="91"/>
      <c r="N70" s="91"/>
      <c r="O70" s="91"/>
      <c r="P70" s="91"/>
      <c r="Q70" s="91"/>
      <c r="R70" s="91"/>
    </row>
    <row r="71" spans="3:18" s="88" customFormat="1" ht="15.5" x14ac:dyDescent="0.35">
      <c r="D71" s="91"/>
      <c r="E71" s="91"/>
      <c r="F71" s="91"/>
      <c r="G71" s="91"/>
      <c r="H71" s="91"/>
      <c r="I71" s="91"/>
      <c r="J71" s="91"/>
      <c r="K71" s="91"/>
      <c r="L71" s="91"/>
      <c r="M71" s="91"/>
      <c r="N71" s="91"/>
      <c r="O71" s="91"/>
      <c r="P71" s="91"/>
      <c r="Q71" s="91"/>
      <c r="R71" s="91"/>
    </row>
    <row r="72" spans="3:18" s="88" customFormat="1" ht="15.5" x14ac:dyDescent="0.35">
      <c r="D72" s="91"/>
      <c r="E72" s="91"/>
      <c r="F72" s="91"/>
      <c r="G72" s="91"/>
      <c r="H72" s="91"/>
      <c r="I72" s="91"/>
      <c r="J72" s="91"/>
      <c r="K72" s="91"/>
      <c r="L72" s="91"/>
      <c r="M72" s="91"/>
      <c r="N72" s="91"/>
      <c r="O72" s="91"/>
      <c r="P72" s="91"/>
      <c r="Q72" s="91"/>
      <c r="R72" s="91"/>
    </row>
    <row r="73" spans="3:18" s="88" customFormat="1" ht="15.5" x14ac:dyDescent="0.35">
      <c r="D73" s="91"/>
      <c r="E73" s="91"/>
      <c r="F73" s="91"/>
      <c r="G73" s="91"/>
      <c r="H73" s="91"/>
      <c r="I73" s="91"/>
      <c r="J73" s="91"/>
      <c r="K73" s="91"/>
      <c r="L73" s="91"/>
      <c r="M73" s="91"/>
      <c r="N73" s="91"/>
      <c r="O73" s="91"/>
      <c r="P73" s="91"/>
      <c r="Q73" s="91"/>
      <c r="R73" s="91"/>
    </row>
    <row r="74" spans="3:18" s="88" customFormat="1" ht="15.5" x14ac:dyDescent="0.35">
      <c r="D74" s="91"/>
      <c r="E74" s="91"/>
      <c r="F74" s="91"/>
      <c r="G74" s="91"/>
      <c r="H74" s="91"/>
      <c r="I74" s="91"/>
      <c r="J74" s="91"/>
      <c r="K74" s="91"/>
      <c r="L74" s="91"/>
      <c r="M74" s="91"/>
      <c r="N74" s="91"/>
      <c r="O74" s="91"/>
      <c r="P74" s="91"/>
      <c r="Q74" s="91"/>
      <c r="R74" s="91"/>
    </row>
    <row r="75" spans="3:18" s="88" customFormat="1" ht="15.5" x14ac:dyDescent="0.35">
      <c r="D75" s="91"/>
      <c r="E75" s="91"/>
      <c r="F75" s="91"/>
      <c r="G75" s="91"/>
      <c r="H75" s="91"/>
      <c r="I75" s="91"/>
      <c r="J75" s="91"/>
      <c r="K75" s="91"/>
      <c r="L75" s="91"/>
      <c r="M75" s="91"/>
      <c r="N75" s="91"/>
      <c r="O75" s="91"/>
      <c r="P75" s="91"/>
      <c r="Q75" s="91"/>
      <c r="R75" s="91"/>
    </row>
    <row r="76" spans="3:18" s="88" customFormat="1" ht="15.5" x14ac:dyDescent="0.35">
      <c r="D76" s="91"/>
      <c r="E76" s="91"/>
      <c r="F76" s="91"/>
      <c r="G76" s="91"/>
      <c r="H76" s="91"/>
      <c r="I76" s="91"/>
      <c r="J76" s="91"/>
      <c r="K76" s="91"/>
      <c r="L76" s="91"/>
      <c r="M76" s="91"/>
      <c r="N76" s="91"/>
      <c r="O76" s="91"/>
      <c r="P76" s="91"/>
      <c r="Q76" s="91"/>
      <c r="R76" s="91"/>
    </row>
    <row r="77" spans="3:18" s="88" customFormat="1" ht="15.5" x14ac:dyDescent="0.35">
      <c r="D77" s="91"/>
      <c r="E77" s="91"/>
      <c r="F77" s="91"/>
      <c r="G77" s="91"/>
      <c r="H77" s="91"/>
      <c r="I77" s="91"/>
      <c r="J77" s="91"/>
      <c r="K77" s="91"/>
      <c r="L77" s="91"/>
      <c r="M77" s="91"/>
      <c r="N77" s="91"/>
      <c r="O77" s="91"/>
      <c r="P77" s="91"/>
      <c r="Q77" s="91"/>
      <c r="R77" s="91"/>
    </row>
    <row r="78" spans="3:18" s="88" customFormat="1" ht="15.5" x14ac:dyDescent="0.35">
      <c r="D78" s="91"/>
      <c r="E78" s="91"/>
      <c r="F78" s="91"/>
      <c r="G78" s="91"/>
      <c r="H78" s="91"/>
      <c r="I78" s="91"/>
      <c r="J78" s="91"/>
      <c r="K78" s="91"/>
      <c r="L78" s="91"/>
      <c r="M78" s="91"/>
      <c r="N78" s="91"/>
      <c r="O78" s="91"/>
      <c r="P78" s="91"/>
      <c r="Q78" s="91"/>
      <c r="R78" s="91"/>
    </row>
    <row r="79" spans="3:18" s="88" customFormat="1" ht="15.5" x14ac:dyDescent="0.35">
      <c r="D79" s="91"/>
      <c r="E79" s="91"/>
      <c r="F79" s="91"/>
      <c r="G79" s="91"/>
      <c r="H79" s="91"/>
      <c r="I79" s="91"/>
      <c r="J79" s="91"/>
      <c r="K79" s="91"/>
      <c r="L79" s="91"/>
      <c r="M79" s="91"/>
      <c r="N79" s="91"/>
      <c r="O79" s="91"/>
      <c r="P79" s="91"/>
      <c r="Q79" s="91"/>
      <c r="R79" s="91"/>
    </row>
    <row r="80" spans="3:18" s="88" customFormat="1" ht="15.5" x14ac:dyDescent="0.35">
      <c r="D80" s="91"/>
      <c r="E80" s="91"/>
      <c r="F80" s="91"/>
      <c r="G80" s="91"/>
      <c r="H80" s="91"/>
      <c r="I80" s="91"/>
      <c r="J80" s="91"/>
      <c r="K80" s="91"/>
      <c r="L80" s="91"/>
      <c r="M80" s="91"/>
      <c r="N80" s="91"/>
      <c r="O80" s="91"/>
      <c r="P80" s="91"/>
      <c r="Q80" s="91"/>
      <c r="R80" s="91"/>
    </row>
    <row r="81" spans="4:18" s="88" customFormat="1" ht="15.5" x14ac:dyDescent="0.35">
      <c r="D81" s="91"/>
      <c r="E81" s="91"/>
      <c r="F81" s="91"/>
      <c r="G81" s="91"/>
      <c r="H81" s="91"/>
      <c r="I81" s="91"/>
      <c r="J81" s="91"/>
      <c r="K81" s="91"/>
      <c r="L81" s="91"/>
      <c r="M81" s="91"/>
      <c r="N81" s="91"/>
      <c r="O81" s="91"/>
      <c r="P81" s="91"/>
      <c r="Q81" s="91"/>
      <c r="R81" s="91"/>
    </row>
    <row r="82" spans="4:18" s="88" customFormat="1" ht="15.5" x14ac:dyDescent="0.35">
      <c r="D82" s="91"/>
      <c r="E82" s="91"/>
      <c r="F82" s="91"/>
      <c r="G82" s="91"/>
      <c r="H82" s="91"/>
      <c r="I82" s="91"/>
      <c r="J82" s="91"/>
      <c r="K82" s="91"/>
      <c r="L82" s="91"/>
      <c r="M82" s="91"/>
      <c r="N82" s="91"/>
      <c r="O82" s="91"/>
      <c r="P82" s="91"/>
      <c r="Q82" s="91"/>
      <c r="R82" s="91"/>
    </row>
    <row r="83" spans="4:18" s="88" customFormat="1" ht="15.5" x14ac:dyDescent="0.35">
      <c r="D83" s="91"/>
      <c r="E83" s="91"/>
      <c r="F83" s="91"/>
      <c r="G83" s="91"/>
      <c r="H83" s="91"/>
      <c r="I83" s="91"/>
      <c r="J83" s="91"/>
      <c r="K83" s="91"/>
      <c r="L83" s="91"/>
      <c r="M83" s="91"/>
      <c r="N83" s="91"/>
      <c r="O83" s="91"/>
      <c r="P83" s="91"/>
      <c r="Q83" s="91"/>
      <c r="R83" s="91"/>
    </row>
    <row r="84" spans="4:18" s="88" customFormat="1" ht="15.5" x14ac:dyDescent="0.35">
      <c r="D84" s="91"/>
      <c r="E84" s="91"/>
      <c r="F84" s="91"/>
      <c r="G84" s="91"/>
      <c r="H84" s="91"/>
      <c r="I84" s="91"/>
      <c r="J84" s="91"/>
      <c r="K84" s="91"/>
      <c r="L84" s="91"/>
      <c r="M84" s="91"/>
      <c r="N84" s="91"/>
      <c r="O84" s="91"/>
      <c r="P84" s="91"/>
      <c r="Q84" s="91"/>
      <c r="R84" s="91"/>
    </row>
    <row r="85" spans="4:18" s="88" customFormat="1" ht="15.5" x14ac:dyDescent="0.35">
      <c r="D85" s="91"/>
      <c r="E85" s="91"/>
      <c r="F85" s="91"/>
      <c r="G85" s="91"/>
      <c r="H85" s="91"/>
      <c r="I85" s="91"/>
      <c r="J85" s="91"/>
      <c r="K85" s="91"/>
      <c r="L85" s="91"/>
      <c r="M85" s="91"/>
      <c r="N85" s="91"/>
      <c r="O85" s="91"/>
      <c r="P85" s="91"/>
      <c r="Q85" s="91"/>
      <c r="R85" s="91"/>
    </row>
    <row r="86" spans="4:18" s="88" customFormat="1" ht="15.5" x14ac:dyDescent="0.35">
      <c r="D86" s="91"/>
      <c r="E86" s="91"/>
      <c r="F86" s="91"/>
      <c r="G86" s="91"/>
      <c r="H86" s="91"/>
      <c r="I86" s="91"/>
      <c r="J86" s="91"/>
      <c r="K86" s="91"/>
      <c r="L86" s="91"/>
      <c r="M86" s="91"/>
      <c r="N86" s="91"/>
      <c r="O86" s="91"/>
      <c r="P86" s="91"/>
      <c r="Q86" s="91"/>
      <c r="R86" s="91"/>
    </row>
    <row r="87" spans="4:18" s="88" customFormat="1" ht="15.5" x14ac:dyDescent="0.35">
      <c r="D87" s="91"/>
      <c r="E87" s="91"/>
      <c r="F87" s="91"/>
      <c r="G87" s="91"/>
      <c r="H87" s="91"/>
      <c r="I87" s="91"/>
      <c r="J87" s="91"/>
      <c r="K87" s="91"/>
      <c r="L87" s="91"/>
      <c r="M87" s="91"/>
      <c r="N87" s="91"/>
      <c r="O87" s="91"/>
      <c r="P87" s="91"/>
      <c r="Q87" s="91"/>
      <c r="R87" s="91"/>
    </row>
    <row r="88" spans="4:18" s="88" customFormat="1" ht="15.5" x14ac:dyDescent="0.35">
      <c r="D88" s="91"/>
      <c r="E88" s="91"/>
      <c r="F88" s="91"/>
      <c r="G88" s="91"/>
      <c r="H88" s="91"/>
      <c r="I88" s="91"/>
      <c r="J88" s="91"/>
      <c r="K88" s="91"/>
      <c r="L88" s="91"/>
      <c r="M88" s="91"/>
      <c r="N88" s="91"/>
      <c r="O88" s="91"/>
      <c r="P88" s="91"/>
      <c r="Q88" s="91"/>
      <c r="R88" s="91"/>
    </row>
    <row r="89" spans="4:18" s="88" customFormat="1" ht="15.5" x14ac:dyDescent="0.35"/>
    <row r="90" spans="4:18" s="88" customFormat="1" ht="15.5" x14ac:dyDescent="0.35"/>
    <row r="91" spans="4:18" s="88" customFormat="1" ht="15.5" x14ac:dyDescent="0.35"/>
    <row r="92" spans="4:18" s="88" customFormat="1" ht="15.5" x14ac:dyDescent="0.35"/>
    <row r="93" spans="4:18" s="88" customFormat="1" ht="15.5" x14ac:dyDescent="0.35"/>
    <row r="94" spans="4:18" s="88" customFormat="1" ht="15.5" x14ac:dyDescent="0.35"/>
    <row r="95" spans="4:18" s="88" customFormat="1" ht="15.5" x14ac:dyDescent="0.35"/>
    <row r="96" spans="4:18" s="88" customFormat="1" ht="15.5" x14ac:dyDescent="0.35"/>
    <row r="97" spans="4:12" s="88" customFormat="1" ht="15.5" x14ac:dyDescent="0.35"/>
    <row r="98" spans="4:12" s="88" customFormat="1" ht="15.5" x14ac:dyDescent="0.35"/>
    <row r="99" spans="4:12" s="88" customFormat="1" ht="15.5" x14ac:dyDescent="0.35">
      <c r="D99" s="94"/>
      <c r="E99" s="94"/>
      <c r="F99" s="94"/>
      <c r="G99" s="94"/>
      <c r="H99" s="94"/>
      <c r="I99" s="94"/>
      <c r="J99" s="94"/>
      <c r="K99" s="94"/>
      <c r="L99" s="94"/>
    </row>
    <row r="100" spans="4:12" s="88" customFormat="1" ht="15.5" x14ac:dyDescent="0.35">
      <c r="E100" s="102"/>
      <c r="F100" s="102"/>
      <c r="G100" s="102"/>
      <c r="H100" s="102"/>
      <c r="I100" s="102"/>
    </row>
    <row r="101" spans="4:12" s="88" customFormat="1" ht="20.5" x14ac:dyDescent="0.45">
      <c r="D101" s="74" t="s">
        <v>14</v>
      </c>
      <c r="E101" s="102"/>
      <c r="F101" s="102"/>
      <c r="G101" s="103"/>
      <c r="H101" s="103"/>
      <c r="I101" s="102"/>
    </row>
    <row r="102" spans="4:12" s="88" customFormat="1" ht="15.5" x14ac:dyDescent="0.35">
      <c r="E102" s="102"/>
      <c r="F102" s="102"/>
      <c r="G102" s="102"/>
      <c r="H102" s="102"/>
      <c r="I102" s="102"/>
    </row>
    <row r="103" spans="4:12" s="88" customFormat="1" ht="15.5" x14ac:dyDescent="0.35">
      <c r="E103" s="102"/>
      <c r="F103" s="102"/>
      <c r="G103" s="108"/>
      <c r="H103" s="108"/>
      <c r="I103" s="102"/>
    </row>
    <row r="104" spans="4:12" x14ac:dyDescent="0.35">
      <c r="E104" s="11"/>
      <c r="F104" s="11"/>
      <c r="G104" s="11"/>
      <c r="H104" s="11"/>
      <c r="I104" s="11"/>
    </row>
  </sheetData>
  <mergeCells count="9">
    <mergeCell ref="I12:K30"/>
    <mergeCell ref="F39:G39"/>
    <mergeCell ref="D12:E12"/>
    <mergeCell ref="D13:E13"/>
    <mergeCell ref="D29:E29"/>
    <mergeCell ref="D34:E34"/>
    <mergeCell ref="D39:E39"/>
    <mergeCell ref="D22:E22"/>
    <mergeCell ref="F34:G34"/>
  </mergeCells>
  <hyperlinks>
    <hyperlink ref="F39:G39" r:id="rId1" display="Lien vers l'article 541-1" xr:uid="{00000000-0004-0000-0800-000000000000}"/>
    <hyperlink ref="F34:G34" location="'Aller plus loin'!A1" display="Pour aller plus loin" xr:uid="{00000000-0004-0000-0800-000001000000}"/>
  </hyperlinks>
  <pageMargins left="0.7" right="0.7" top="0.75" bottom="0.75" header="0.3" footer="0.3"/>
  <pageSetup paperSize="9" scale="62" fitToHeight="0" orientation="landscape" r:id="rId2"/>
  <drawing r:id="rId3"/>
  <legacy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800-000000000000}">
          <x14:formula1>
            <xm:f>'Listes déroulantes'!$U$2:$U$6</xm:f>
          </x14:formula1>
          <xm:sqref>E32 E19</xm:sqref>
        </x14:dataValidation>
        <x14:dataValidation type="list" allowBlank="1" showInputMessage="1" showErrorMessage="1" xr:uid="{00000000-0002-0000-0800-000001000000}">
          <x14:formula1>
            <xm:f>'Listes déroulantes'!$Q$2:$Q$6</xm:f>
          </x14:formula1>
          <xm:sqref>E16</xm:sqref>
        </x14:dataValidation>
        <x14:dataValidation type="list" allowBlank="1" showInputMessage="1" showErrorMessage="1" xr:uid="{00000000-0002-0000-0800-000002000000}">
          <x14:formula1>
            <xm:f>'Listes déroulantes'!$U$7:$U$11</xm:f>
          </x14:formula1>
          <xm:sqref>E25</xm:sqref>
        </x14:dataValidation>
        <x14:dataValidation type="list" allowBlank="1" showInputMessage="1" showErrorMessage="1" xr:uid="{00000000-0002-0000-0800-000003000000}">
          <x14:formula1>
            <xm:f>'Listes déroulantes'!$U$12:$U$14</xm:f>
          </x14:formula1>
          <xm:sqref>E37</xm:sqref>
        </x14:dataValidation>
        <x14:dataValidation type="list" allowBlank="1" showInputMessage="1" showErrorMessage="1" xr:uid="{00000000-0002-0000-0800-000004000000}">
          <x14:formula1>
            <xm:f>'Listes déroulantes'!$U$16:$U$17</xm:f>
          </x14:formula1>
          <xm:sqref>E42:E46</xm:sqref>
        </x14:dataValidation>
        <x14:dataValidation type="list" allowBlank="1" showInputMessage="1" showErrorMessage="1" xr:uid="{00000000-0002-0000-0800-000005000000}">
          <x14:formula1>
            <xm:f>'Listes déroulantes'!$S$20:$S$22</xm:f>
          </x14:formula1>
          <xm:sqref>E48:E49</xm:sqref>
        </x14:dataValidation>
        <x14:dataValidation type="list" allowBlank="1" showInputMessage="1" showErrorMessage="1" xr:uid="{00000000-0002-0000-0800-000006000000}">
          <x14:formula1>
            <xm:f>'Listes déroulantes'!$N$2:$N$4</xm:f>
          </x14:formula1>
          <xm:sqref>E27</xm:sqref>
        </x14:dataValidation>
        <x14:dataValidation type="list" allowBlank="1" showInputMessage="1" showErrorMessage="1" xr:uid="{00000000-0002-0000-0800-000007000000}">
          <x14:formula1>
            <xm:f>'Listes déroulantes'!$I$2:$I$6</xm:f>
          </x14:formula1>
          <xm:sqref>E26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20</vt:i4>
      </vt:variant>
    </vt:vector>
  </HeadingPairs>
  <TitlesOfParts>
    <vt:vector size="36" baseType="lpstr">
      <vt:lpstr>Accueil</vt:lpstr>
      <vt:lpstr>1a Compétences</vt:lpstr>
      <vt:lpstr>1b Modèle durable</vt:lpstr>
      <vt:lpstr>1c Recherche</vt:lpstr>
      <vt:lpstr>2a Emplois</vt:lpstr>
      <vt:lpstr>2b Tissu économique</vt:lpstr>
      <vt:lpstr>3a Aménagement</vt:lpstr>
      <vt:lpstr>3b Redistribution</vt:lpstr>
      <vt:lpstr>3c Préservation</vt:lpstr>
      <vt:lpstr>4a Participation</vt:lpstr>
      <vt:lpstr>4b Pilotage</vt:lpstr>
      <vt:lpstr>Evaluation globale</vt:lpstr>
      <vt:lpstr>SeuilsNotes</vt:lpstr>
      <vt:lpstr>Listes déroulantes</vt:lpstr>
      <vt:lpstr>Aller plus loin</vt:lpstr>
      <vt:lpstr>CSU</vt:lpstr>
      <vt:lpstr>'Aller plus loin'!_ftn1</vt:lpstr>
      <vt:lpstr>'Aller plus loin'!_ftnref1</vt:lpstr>
      <vt:lpstr>'Aller plus loin'!_Toc487451605</vt:lpstr>
      <vt:lpstr>'Aller plus loin'!_Toc487451606</vt:lpstr>
      <vt:lpstr>'Aller plus loin'!_Toc487454296</vt:lpstr>
      <vt:lpstr>'Aller plus loin'!_Toc487454297</vt:lpstr>
      <vt:lpstr>'Aller plus loin'!_Toc487454298</vt:lpstr>
      <vt:lpstr>Progrès_évaluation_finale</vt:lpstr>
      <vt:lpstr>'1a Compétences'!Zone_d_impression</vt:lpstr>
      <vt:lpstr>'1b Modèle durable'!Zone_d_impression</vt:lpstr>
      <vt:lpstr>'1c Recherche'!Zone_d_impression</vt:lpstr>
      <vt:lpstr>'2a Emplois'!Zone_d_impression</vt:lpstr>
      <vt:lpstr>'2b Tissu économique'!Zone_d_impression</vt:lpstr>
      <vt:lpstr>'3a Aménagement'!Zone_d_impression</vt:lpstr>
      <vt:lpstr>'3b Redistribution'!Zone_d_impression</vt:lpstr>
      <vt:lpstr>'3c Préservation'!Zone_d_impression</vt:lpstr>
      <vt:lpstr>'4a Participation'!Zone_d_impression</vt:lpstr>
      <vt:lpstr>'4b Pilotage'!Zone_d_impression</vt:lpstr>
      <vt:lpstr>Accueil!Zone_d_impression</vt:lpstr>
      <vt:lpstr>'Evaluation globale'!Zone_d_impression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oree</dc:creator>
  <cp:lastModifiedBy>Pierrick BARCAT</cp:lastModifiedBy>
  <cp:lastPrinted>2017-07-10T08:36:11Z</cp:lastPrinted>
  <dcterms:created xsi:type="dcterms:W3CDTF">2015-11-17T14:36:39Z</dcterms:created>
  <dcterms:modified xsi:type="dcterms:W3CDTF">2026-03-16T14:16:16Z</dcterms:modified>
</cp:coreProperties>
</file>